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nando/Desktop/"/>
    </mc:Choice>
  </mc:AlternateContent>
  <xr:revisionPtr revIDLastSave="0" documentId="13_ncr:1_{05A034FD-C69A-6947-8473-2C3706291479}" xr6:coauthVersionLast="47" xr6:coauthVersionMax="47" xr10:uidLastSave="{00000000-0000-0000-0000-000000000000}"/>
  <bookViews>
    <workbookView xWindow="12300" yWindow="2100" windowWidth="34800" windowHeight="22040" xr2:uid="{83FD9712-4777-B047-AD8B-0C8F40330984}"/>
  </bookViews>
  <sheets>
    <sheet name="Metrics home page" sheetId="2" r:id="rId1"/>
    <sheet name="1. Revenue per employee" sheetId="3" r:id="rId2"/>
    <sheet name="2. Revenue per FTE" sheetId="4" r:id="rId3"/>
    <sheet name="3. Profit per employee" sheetId="5" r:id="rId4"/>
    <sheet name="4. Profit per FTE" sheetId="6" r:id="rId5"/>
    <sheet name="5. Overtime per employee" sheetId="7" r:id="rId6"/>
    <sheet name="6. Labor cost per employee" sheetId="8" r:id="rId7"/>
    <sheet name="7. Labor cost per FTE" sheetId="9" r:id="rId8"/>
    <sheet name="8. Labor cost % of revenue" sheetId="10" r:id="rId9"/>
    <sheet name="9. Labor cost % of tot expenses" sheetId="11" r:id="rId10"/>
    <sheet name="10. Absence rate" sheetId="12" r:id="rId11"/>
    <sheet name="11. Absence rate per manager" sheetId="13" r:id="rId12"/>
    <sheet name="12. Overtime expense per period" sheetId="14" r:id="rId13"/>
    <sheet name="13. T&amp;D expenses per employee" sheetId="15" r:id="rId14"/>
    <sheet name="14. Voluntary turnover rate" sheetId="17" r:id="rId15"/>
    <sheet name="15. Involuntary turnover rate" sheetId="18" r:id="rId16"/>
    <sheet name="16. Turnover rate of talent" sheetId="19" r:id="rId17"/>
    <sheet name="17. Turnover rate" sheetId="21" r:id="rId18"/>
    <sheet name="18. Turnover rate per manager" sheetId="20" r:id="rId19"/>
    <sheet name="19. Cost of absenteeism" sheetId="22" r:id="rId20"/>
    <sheet name="20. Cost of turnover" sheetId="23" r:id="rId21"/>
    <sheet name="21. HR to employee ratio" sheetId="24" r:id="rId22"/>
    <sheet name="22. HR cost per FTE" sheetId="25" r:id="rId23"/>
    <sheet name="23. Promotion rate" sheetId="26" r:id="rId24"/>
    <sheet name="24. Average age" sheetId="27" r:id="rId25"/>
    <sheet name="25. Average length of service" sheetId="28" r:id="rId26"/>
    <sheet name="26. Retirement rate" sheetId="29" r:id="rId27"/>
    <sheet name="27. Engagement rate" sheetId="30" r:id="rId28"/>
    <sheet name="28. eNPS" sheetId="31" r:id="rId29"/>
    <sheet name="29. Salary hike since last year" sheetId="32" r:id="rId30"/>
    <sheet name="30. Time to fill" sheetId="33" r:id="rId31"/>
    <sheet name="31. Time to hire" sheetId="34" r:id="rId32"/>
    <sheet name="32. Cost per hire" sheetId="35" r:id="rId33"/>
    <sheet name="33. First-year resignation rate" sheetId="36" r:id="rId34"/>
    <sheet name="34. First-year turnover rate" sheetId="37" r:id="rId35"/>
    <sheet name="35. First-month turnover rate" sheetId="38" r:id="rId36"/>
    <sheet name="36. Hiring manager satisfaction" sheetId="39" r:id="rId37"/>
    <sheet name="37. Candidate job satisfaction" sheetId="40" r:id="rId38"/>
    <sheet name="38. Applicants per opening" sheetId="41" r:id="rId39"/>
    <sheet name="39. Selection ratio" sheetId="42" r:id="rId40"/>
    <sheet name="40. Offer acceptance rate" sheetId="43" r:id="rId41"/>
    <sheet name="41. Vacancy rate" sheetId="44" r:id="rId42"/>
    <sheet name="42. Application completion rate" sheetId="45" r:id="rId43"/>
    <sheet name="43. Yield ratio" sheetId="46" r:id="rId44"/>
    <sheet name="44. SC effectiveness" sheetId="47" r:id="rId45"/>
    <sheet name="45. SC cost" sheetId="48" r:id="rId46"/>
    <sheet name="46. Cost of getting to OPL" sheetId="49" r:id="rId4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42" l="1"/>
  <c r="O47" i="23"/>
  <c r="O45" i="23"/>
  <c r="O44" i="23"/>
  <c r="O43" i="23"/>
  <c r="O42" i="23"/>
  <c r="O41" i="23"/>
  <c r="O40" i="23"/>
  <c r="O39" i="23"/>
  <c r="O38" i="23"/>
  <c r="O37" i="23"/>
  <c r="O36" i="23"/>
  <c r="O35" i="23"/>
  <c r="O34" i="23"/>
  <c r="O31" i="23"/>
  <c r="O30" i="23"/>
  <c r="O29" i="23"/>
  <c r="M29" i="23"/>
  <c r="O28" i="23"/>
  <c r="M28" i="23"/>
  <c r="O27" i="23"/>
  <c r="M27" i="23"/>
  <c r="O26" i="23"/>
  <c r="M26" i="23"/>
  <c r="O25" i="23"/>
  <c r="M25" i="23"/>
  <c r="O24" i="23"/>
  <c r="M24" i="23"/>
  <c r="O23" i="23"/>
  <c r="M23" i="23"/>
  <c r="O22" i="23"/>
  <c r="M22" i="23"/>
  <c r="O21" i="23"/>
  <c r="M21" i="23"/>
  <c r="O20" i="23"/>
  <c r="O19" i="23"/>
  <c r="O18" i="23"/>
  <c r="O17" i="23"/>
  <c r="M17" i="23"/>
  <c r="O16" i="23"/>
  <c r="O15" i="23"/>
  <c r="O14" i="23"/>
  <c r="M14" i="23"/>
  <c r="O13" i="23"/>
  <c r="M13" i="23"/>
  <c r="O12" i="23"/>
  <c r="M12" i="23"/>
  <c r="E30" i="22"/>
  <c r="K30" i="22"/>
  <c r="J30" i="22"/>
  <c r="I30" i="22"/>
  <c r="H30" i="22"/>
  <c r="G30" i="22"/>
  <c r="F30" i="22"/>
  <c r="K100" i="34" a="1"/>
  <c r="K100" i="34" s="1"/>
  <c r="K99" i="34" a="1"/>
  <c r="K99" i="34" s="1"/>
  <c r="K98" i="34" a="1"/>
  <c r="K98" i="34" s="1"/>
  <c r="K97" i="34" a="1"/>
  <c r="K97" i="34" s="1"/>
  <c r="K96" i="34" a="1"/>
  <c r="K96" i="34" s="1"/>
  <c r="K95" i="34" a="1"/>
  <c r="K95" i="34" s="1"/>
  <c r="K94" i="34" a="1"/>
  <c r="K94" i="34" s="1"/>
  <c r="K93" i="34" a="1"/>
  <c r="K93" i="34" s="1"/>
  <c r="K92" i="34" a="1"/>
  <c r="K92" i="34" s="1"/>
  <c r="K91" i="34" a="1"/>
  <c r="K91" i="34" s="1"/>
  <c r="K90" i="34" a="1"/>
  <c r="K90" i="34" s="1"/>
  <c r="K89" i="34" a="1"/>
  <c r="K89" i="34" s="1"/>
  <c r="K88" i="34" a="1"/>
  <c r="K88" i="34" s="1"/>
  <c r="K87" i="34" a="1"/>
  <c r="K87" i="34" s="1"/>
  <c r="K86" i="34" a="1"/>
  <c r="K86" i="34" s="1"/>
  <c r="K85" i="34" a="1"/>
  <c r="K85" i="34" s="1"/>
  <c r="K84" i="34" a="1"/>
  <c r="K84" i="34" s="1"/>
  <c r="K83" i="34" a="1"/>
  <c r="K83" i="34" s="1"/>
  <c r="K82" i="34" a="1"/>
  <c r="K82" i="34" s="1"/>
  <c r="K81" i="34" a="1"/>
  <c r="K81" i="34" s="1"/>
  <c r="K80" i="34" a="1"/>
  <c r="K80" i="34" s="1"/>
  <c r="K79" i="34" a="1"/>
  <c r="K79" i="34" s="1"/>
  <c r="K78" i="34" a="1"/>
  <c r="K78" i="34" s="1"/>
  <c r="K77" i="34" a="1"/>
  <c r="K77" i="34" s="1"/>
  <c r="K76" i="34" a="1"/>
  <c r="K76" i="34" s="1"/>
  <c r="K75" i="34" a="1"/>
  <c r="K75" i="34" s="1"/>
  <c r="K74" i="34" a="1"/>
  <c r="K74" i="34" s="1"/>
  <c r="K73" i="34" a="1"/>
  <c r="K73" i="34" s="1"/>
  <c r="K72" i="34" a="1"/>
  <c r="K72" i="34" s="1"/>
  <c r="K71" i="34" a="1"/>
  <c r="K71" i="34" s="1"/>
  <c r="K70" i="34" a="1"/>
  <c r="K70" i="34" s="1"/>
  <c r="K69" i="34" a="1"/>
  <c r="K69" i="34" s="1"/>
  <c r="K68" i="34" a="1"/>
  <c r="K68" i="34" s="1"/>
  <c r="K67" i="34" a="1"/>
  <c r="K67" i="34" s="1"/>
  <c r="K66" i="34" a="1"/>
  <c r="K66" i="34" s="1"/>
  <c r="K65" i="34" a="1"/>
  <c r="K65" i="34" s="1"/>
  <c r="K64" i="34" a="1"/>
  <c r="K64" i="34" s="1"/>
  <c r="K63" i="34" a="1"/>
  <c r="K63" i="34" s="1"/>
  <c r="K62" i="34" a="1"/>
  <c r="K62" i="34" s="1"/>
  <c r="K61" i="34" a="1"/>
  <c r="K61" i="34" s="1"/>
  <c r="K60" i="34" a="1"/>
  <c r="K60" i="34" s="1"/>
  <c r="K59" i="34" a="1"/>
  <c r="K59" i="34" s="1"/>
  <c r="K58" i="34" a="1"/>
  <c r="K58" i="34" s="1"/>
  <c r="K57" i="34" a="1"/>
  <c r="K57" i="34" s="1"/>
  <c r="K56" i="34" a="1"/>
  <c r="K56" i="34" s="1"/>
  <c r="K55" i="34" a="1"/>
  <c r="K55" i="34" s="1"/>
  <c r="K54" i="34" a="1"/>
  <c r="K54" i="34" s="1"/>
  <c r="K53" i="34" a="1"/>
  <c r="K53" i="34" s="1"/>
  <c r="K52" i="34" a="1"/>
  <c r="K52" i="34" s="1"/>
  <c r="K51" i="34" a="1"/>
  <c r="K51" i="34" s="1"/>
  <c r="K50" i="34" a="1"/>
  <c r="K50" i="34" s="1"/>
  <c r="K49" i="34" a="1"/>
  <c r="K49" i="34" s="1"/>
  <c r="K48" i="34" a="1"/>
  <c r="K48" i="34" s="1"/>
  <c r="K47" i="34" a="1"/>
  <c r="K47" i="34" s="1"/>
  <c r="K46" i="34" a="1"/>
  <c r="K46" i="34" s="1"/>
  <c r="K45" i="34" a="1"/>
  <c r="K45" i="34" s="1"/>
  <c r="K44" i="34" a="1"/>
  <c r="K44" i="34" s="1"/>
  <c r="K43" i="34" a="1"/>
  <c r="K43" i="34" s="1"/>
  <c r="K42" i="34" a="1"/>
  <c r="K42" i="34" s="1"/>
  <c r="K41" i="34" a="1"/>
  <c r="K41" i="34" s="1"/>
  <c r="K40" i="34" a="1"/>
  <c r="K40" i="34" s="1"/>
  <c r="K39" i="34" a="1"/>
  <c r="K39" i="34" s="1"/>
  <c r="K38" i="34" a="1"/>
  <c r="K38" i="34" s="1"/>
  <c r="K37" i="34" a="1"/>
  <c r="K37" i="34" s="1"/>
  <c r="K36" i="34" a="1"/>
  <c r="K36" i="34" s="1"/>
  <c r="K35" i="34" a="1"/>
  <c r="K35" i="34" s="1"/>
  <c r="K34" i="34" a="1"/>
  <c r="K34" i="34" s="1"/>
  <c r="K33" i="34" a="1"/>
  <c r="K33" i="34" s="1"/>
  <c r="K32" i="34" a="1"/>
  <c r="K32" i="34" s="1"/>
  <c r="K31" i="34" a="1"/>
  <c r="K31" i="34" s="1"/>
  <c r="K30" i="34" a="1"/>
  <c r="K30" i="34" s="1"/>
  <c r="K29" i="34" a="1"/>
  <c r="K29" i="34" s="1"/>
  <c r="K28" i="34" a="1"/>
  <c r="K28" i="34" s="1"/>
  <c r="K27" i="34" a="1"/>
  <c r="K27" i="34" s="1"/>
  <c r="K26" i="34" a="1"/>
  <c r="K26" i="34" s="1"/>
  <c r="K25" i="34" a="1"/>
  <c r="K25" i="34" s="1"/>
  <c r="K24" i="34" a="1"/>
  <c r="K24" i="34" s="1"/>
  <c r="K23" i="34" a="1"/>
  <c r="K23" i="34" s="1"/>
  <c r="K22" i="34" a="1"/>
  <c r="K22" i="34" s="1"/>
  <c r="K21" i="34" a="1"/>
  <c r="K21" i="34" s="1"/>
  <c r="K20" i="34" a="1"/>
  <c r="K20" i="34" s="1"/>
  <c r="K19" i="34" a="1"/>
  <c r="K19" i="34" s="1"/>
  <c r="K18" i="34" a="1"/>
  <c r="K18" i="34" s="1"/>
  <c r="K17" i="34" a="1"/>
  <c r="K17" i="34" s="1"/>
  <c r="K16" i="34" a="1"/>
  <c r="K16" i="34" s="1"/>
  <c r="K15" i="34" a="1"/>
  <c r="K15" i="34" s="1"/>
  <c r="K14" i="34" a="1"/>
  <c r="K14" i="34" s="1"/>
  <c r="K13" i="34" a="1"/>
  <c r="K13" i="34" s="1"/>
  <c r="K12" i="34" a="1"/>
  <c r="K12" i="34" s="1"/>
  <c r="K11" i="34" a="1"/>
  <c r="K11" i="34" s="1"/>
  <c r="K10" i="34" a="1"/>
  <c r="K10" i="34" s="1"/>
  <c r="K9" i="34" a="1"/>
  <c r="K9" i="34" s="1"/>
  <c r="K8" i="34" a="1"/>
  <c r="K8" i="34" s="1"/>
  <c r="K7" i="34" a="1"/>
  <c r="K7" i="34" s="1"/>
  <c r="K6" i="34" a="1"/>
  <c r="K6" i="34" s="1"/>
  <c r="K4" i="34" a="1"/>
  <c r="K4" i="34" s="1"/>
  <c r="K5" i="34" a="1"/>
  <c r="K5" i="34" s="1"/>
  <c r="M4" i="33" a="1"/>
  <c r="M4" i="33" s="1"/>
  <c r="M5" i="33" a="1"/>
  <c r="M5" i="33" s="1"/>
  <c r="M100" i="33" a="1"/>
  <c r="M100" i="33" s="1"/>
  <c r="M99" i="33" a="1"/>
  <c r="M99" i="33" s="1"/>
  <c r="M98" i="33" a="1"/>
  <c r="M98" i="33" s="1"/>
  <c r="M97" i="33" a="1"/>
  <c r="M97" i="33" s="1"/>
  <c r="M96" i="33" a="1"/>
  <c r="M96" i="33" s="1"/>
  <c r="M95" i="33" a="1"/>
  <c r="M95" i="33" s="1"/>
  <c r="M94" i="33" a="1"/>
  <c r="M94" i="33" s="1"/>
  <c r="M93" i="33" a="1"/>
  <c r="M93" i="33" s="1"/>
  <c r="M92" i="33" a="1"/>
  <c r="M92" i="33" s="1"/>
  <c r="M91" i="33" a="1"/>
  <c r="M91" i="33" s="1"/>
  <c r="M90" i="33" a="1"/>
  <c r="M90" i="33" s="1"/>
  <c r="M89" i="33" a="1"/>
  <c r="M89" i="33" s="1"/>
  <c r="M88" i="33" a="1"/>
  <c r="M88" i="33" s="1"/>
  <c r="M87" i="33" a="1"/>
  <c r="M87" i="33" s="1"/>
  <c r="M86" i="33" a="1"/>
  <c r="M86" i="33" s="1"/>
  <c r="M85" i="33" a="1"/>
  <c r="M85" i="33" s="1"/>
  <c r="M84" i="33" a="1"/>
  <c r="M84" i="33" s="1"/>
  <c r="M83" i="33" a="1"/>
  <c r="M83" i="33" s="1"/>
  <c r="M82" i="33" a="1"/>
  <c r="M82" i="33" s="1"/>
  <c r="M81" i="33" a="1"/>
  <c r="M81" i="33" s="1"/>
  <c r="M80" i="33" a="1"/>
  <c r="M80" i="33" s="1"/>
  <c r="M79" i="33" a="1"/>
  <c r="M79" i="33" s="1"/>
  <c r="M78" i="33" a="1"/>
  <c r="M78" i="33" s="1"/>
  <c r="M77" i="33" a="1"/>
  <c r="M77" i="33" s="1"/>
  <c r="M76" i="33" a="1"/>
  <c r="M76" i="33" s="1"/>
  <c r="M75" i="33" a="1"/>
  <c r="M75" i="33" s="1"/>
  <c r="M74" i="33" a="1"/>
  <c r="M74" i="33" s="1"/>
  <c r="M73" i="33" a="1"/>
  <c r="M73" i="33" s="1"/>
  <c r="M72" i="33" a="1"/>
  <c r="M72" i="33" s="1"/>
  <c r="M71" i="33" a="1"/>
  <c r="M71" i="33" s="1"/>
  <c r="M70" i="33" a="1"/>
  <c r="M70" i="33" s="1"/>
  <c r="M69" i="33" a="1"/>
  <c r="M69" i="33" s="1"/>
  <c r="M68" i="33" a="1"/>
  <c r="M68" i="33" s="1"/>
  <c r="M67" i="33" a="1"/>
  <c r="M67" i="33" s="1"/>
  <c r="M66" i="33" a="1"/>
  <c r="M66" i="33" s="1"/>
  <c r="M65" i="33" a="1"/>
  <c r="M65" i="33" s="1"/>
  <c r="M64" i="33" a="1"/>
  <c r="M64" i="33" s="1"/>
  <c r="M63" i="33" a="1"/>
  <c r="M63" i="33" s="1"/>
  <c r="M62" i="33" a="1"/>
  <c r="M62" i="33" s="1"/>
  <c r="M61" i="33" a="1"/>
  <c r="M61" i="33" s="1"/>
  <c r="M60" i="33" a="1"/>
  <c r="M60" i="33" s="1"/>
  <c r="M59" i="33" a="1"/>
  <c r="M59" i="33" s="1"/>
  <c r="M58" i="33" a="1"/>
  <c r="M58" i="33" s="1"/>
  <c r="M57" i="33" a="1"/>
  <c r="M57" i="33" s="1"/>
  <c r="M56" i="33" a="1"/>
  <c r="M56" i="33" s="1"/>
  <c r="M55" i="33" a="1"/>
  <c r="M55" i="33" s="1"/>
  <c r="M54" i="33" a="1"/>
  <c r="M54" i="33" s="1"/>
  <c r="M53" i="33" a="1"/>
  <c r="M53" i="33" s="1"/>
  <c r="M52" i="33" a="1"/>
  <c r="M52" i="33" s="1"/>
  <c r="M51" i="33" a="1"/>
  <c r="M51" i="33" s="1"/>
  <c r="M50" i="33" a="1"/>
  <c r="M50" i="33" s="1"/>
  <c r="M49" i="33" a="1"/>
  <c r="M49" i="33" s="1"/>
  <c r="M48" i="33" a="1"/>
  <c r="M48" i="33" s="1"/>
  <c r="M47" i="33" a="1"/>
  <c r="M47" i="33" s="1"/>
  <c r="M46" i="33" a="1"/>
  <c r="M46" i="33" s="1"/>
  <c r="M45" i="33" a="1"/>
  <c r="M45" i="33" s="1"/>
  <c r="M44" i="33" a="1"/>
  <c r="M44" i="33" s="1"/>
  <c r="M43" i="33" a="1"/>
  <c r="M43" i="33" s="1"/>
  <c r="M42" i="33" a="1"/>
  <c r="M42" i="33" s="1"/>
  <c r="M41" i="33" a="1"/>
  <c r="M41" i="33" s="1"/>
  <c r="M40" i="33" a="1"/>
  <c r="M40" i="33" s="1"/>
  <c r="M39" i="33" a="1"/>
  <c r="M39" i="33" s="1"/>
  <c r="M38" i="33" a="1"/>
  <c r="M38" i="33" s="1"/>
  <c r="M37" i="33" a="1"/>
  <c r="M37" i="33" s="1"/>
  <c r="M36" i="33" a="1"/>
  <c r="M36" i="33" s="1"/>
  <c r="M35" i="33" a="1"/>
  <c r="M35" i="33" s="1"/>
  <c r="M34" i="33" a="1"/>
  <c r="M34" i="33" s="1"/>
  <c r="M33" i="33" a="1"/>
  <c r="M33" i="33" s="1"/>
  <c r="M32" i="33" a="1"/>
  <c r="M32" i="33" s="1"/>
  <c r="M31" i="33" a="1"/>
  <c r="M31" i="33" s="1"/>
  <c r="M30" i="33" a="1"/>
  <c r="M30" i="33" s="1"/>
  <c r="M29" i="33" a="1"/>
  <c r="M29" i="33" s="1"/>
  <c r="M28" i="33" a="1"/>
  <c r="M28" i="33" s="1"/>
  <c r="M27" i="33" a="1"/>
  <c r="M27" i="33" s="1"/>
  <c r="M26" i="33" a="1"/>
  <c r="M26" i="33" s="1"/>
  <c r="M25" i="33" a="1"/>
  <c r="M25" i="33" s="1"/>
  <c r="M24" i="33" a="1"/>
  <c r="M24" i="33" s="1"/>
  <c r="M23" i="33" a="1"/>
  <c r="M23" i="33" s="1"/>
  <c r="M22" i="33" a="1"/>
  <c r="M22" i="33" s="1"/>
  <c r="M21" i="33" a="1"/>
  <c r="M21" i="33" s="1"/>
  <c r="M20" i="33" a="1"/>
  <c r="M20" i="33" s="1"/>
  <c r="M19" i="33" a="1"/>
  <c r="M19" i="33" s="1"/>
  <c r="M18" i="33" a="1"/>
  <c r="M18" i="33" s="1"/>
  <c r="M17" i="33" a="1"/>
  <c r="M17" i="33" s="1"/>
  <c r="M16" i="33" a="1"/>
  <c r="M16" i="33" s="1"/>
  <c r="M15" i="33" a="1"/>
  <c r="M15" i="33" s="1"/>
  <c r="M14" i="33" a="1"/>
  <c r="M14" i="33" s="1"/>
  <c r="M13" i="33" a="1"/>
  <c r="M13" i="33" s="1"/>
  <c r="M12" i="33" a="1"/>
  <c r="M12" i="33" s="1"/>
  <c r="M11" i="33" a="1"/>
  <c r="M11" i="33" s="1"/>
  <c r="M10" i="33" a="1"/>
  <c r="M10" i="33" s="1"/>
  <c r="M9" i="33" a="1"/>
  <c r="M9" i="33" s="1"/>
  <c r="M8" i="33" a="1"/>
  <c r="M8" i="33" s="1"/>
  <c r="M7" i="33" a="1"/>
  <c r="M7" i="33" s="1"/>
  <c r="M6" i="33" a="1"/>
  <c r="M6" i="33" s="1"/>
  <c r="J19" i="46"/>
  <c r="F14" i="49"/>
  <c r="C14" i="49"/>
  <c r="E17" i="23"/>
  <c r="J17" i="46"/>
  <c r="J16" i="46"/>
  <c r="L14" i="46"/>
  <c r="M14" i="46" s="1"/>
  <c r="L13" i="46"/>
  <c r="M13" i="46" s="1"/>
  <c r="L12" i="46"/>
  <c r="M12" i="46" s="1"/>
  <c r="L11" i="46"/>
  <c r="M11" i="46" s="1"/>
  <c r="L10" i="46"/>
  <c r="M10" i="46" s="1"/>
  <c r="L9" i="46"/>
  <c r="M9" i="46" s="1"/>
  <c r="L8" i="46"/>
  <c r="M8" i="46" s="1"/>
  <c r="L7" i="46"/>
  <c r="J18" i="46" s="1"/>
  <c r="E5" i="45"/>
  <c r="E5" i="44"/>
  <c r="E5" i="43"/>
  <c r="F5" i="42"/>
  <c r="E5" i="41"/>
  <c r="E5" i="40"/>
  <c r="E5" i="39"/>
  <c r="E5" i="38"/>
  <c r="E5" i="37"/>
  <c r="E5" i="36"/>
  <c r="M22" i="35"/>
  <c r="M23" i="35" s="1"/>
  <c r="K14" i="35"/>
  <c r="O6" i="35"/>
  <c r="E5" i="32"/>
  <c r="F25" i="31"/>
  <c r="D25" i="31"/>
  <c r="B25" i="31"/>
  <c r="S20" i="31"/>
  <c r="P20" i="31"/>
  <c r="S19" i="31"/>
  <c r="P19" i="31"/>
  <c r="E5" i="30"/>
  <c r="E7" i="29"/>
  <c r="E5" i="28"/>
  <c r="E5" i="27"/>
  <c r="E5" i="26"/>
  <c r="E5" i="25"/>
  <c r="E5" i="24"/>
  <c r="F5" i="24" s="1"/>
  <c r="M4" i="22"/>
  <c r="M5" i="22"/>
  <c r="E7" i="21"/>
  <c r="E7" i="19"/>
  <c r="E7" i="18"/>
  <c r="E7" i="17"/>
  <c r="E5" i="15"/>
  <c r="E7" i="14"/>
  <c r="E5" i="12"/>
  <c r="E5" i="11"/>
  <c r="E5" i="10"/>
  <c r="E5" i="9"/>
  <c r="E5" i="8"/>
  <c r="E7" i="7"/>
  <c r="E5" i="6"/>
  <c r="E5" i="5"/>
  <c r="E5" i="4"/>
  <c r="E5" i="3"/>
  <c r="L95" i="33" a="1"/>
  <c r="L95" i="33" s="1"/>
  <c r="L96" i="33" a="1"/>
  <c r="L96" i="33" s="1"/>
  <c r="L97" i="33" a="1"/>
  <c r="L97" i="33" s="1"/>
  <c r="L98" i="33" a="1"/>
  <c r="L98" i="33" s="1"/>
  <c r="L99" i="33" a="1"/>
  <c r="L99" i="33" s="1"/>
  <c r="L100" i="33" a="1"/>
  <c r="L100" i="33" s="1"/>
  <c r="L78" i="33" a="1"/>
  <c r="L78" i="33" s="1"/>
  <c r="L79" i="33" a="1"/>
  <c r="L79" i="33" s="1"/>
  <c r="L80" i="33" a="1"/>
  <c r="L80" i="33" s="1"/>
  <c r="L81" i="33" a="1"/>
  <c r="L81" i="33" s="1"/>
  <c r="L82" i="33" a="1"/>
  <c r="L82" i="33" s="1"/>
  <c r="L83" i="33" a="1"/>
  <c r="L83" i="33" s="1"/>
  <c r="L84" i="33" a="1"/>
  <c r="L84" i="33" s="1"/>
  <c r="L85" i="33" a="1"/>
  <c r="L85" i="33" s="1"/>
  <c r="L86" i="33" a="1"/>
  <c r="L86" i="33" s="1"/>
  <c r="L87" i="33" a="1"/>
  <c r="L87" i="33" s="1"/>
  <c r="L88" i="33" a="1"/>
  <c r="L88" i="33" s="1"/>
  <c r="L89" i="33" a="1"/>
  <c r="L89" i="33" s="1"/>
  <c r="L90" i="33" a="1"/>
  <c r="L90" i="33" s="1"/>
  <c r="L91" i="33" a="1"/>
  <c r="L91" i="33" s="1"/>
  <c r="L92" i="33" a="1"/>
  <c r="L92" i="33" s="1"/>
  <c r="L93" i="33" a="1"/>
  <c r="L93" i="33" s="1"/>
  <c r="L94" i="33" a="1"/>
  <c r="L94" i="33" s="1"/>
  <c r="L56" i="33" a="1"/>
  <c r="L56" i="33" s="1"/>
  <c r="L57" i="33" a="1"/>
  <c r="L57" i="33" s="1"/>
  <c r="L58" i="33" a="1"/>
  <c r="L58" i="33" s="1"/>
  <c r="L59" i="33" a="1"/>
  <c r="L59" i="33" s="1"/>
  <c r="L60" i="33" a="1"/>
  <c r="L60" i="33" s="1"/>
  <c r="L61" i="33" a="1"/>
  <c r="L61" i="33" s="1"/>
  <c r="L62" i="33" a="1"/>
  <c r="L62" i="33" s="1"/>
  <c r="L63" i="33" a="1"/>
  <c r="L63" i="33" s="1"/>
  <c r="L64" i="33" a="1"/>
  <c r="L64" i="33" s="1"/>
  <c r="L65" i="33" a="1"/>
  <c r="L65" i="33" s="1"/>
  <c r="L66" i="33" a="1"/>
  <c r="L66" i="33" s="1"/>
  <c r="L67" i="33" a="1"/>
  <c r="L67" i="33" s="1"/>
  <c r="L68" i="33" a="1"/>
  <c r="L68" i="33" s="1"/>
  <c r="L69" i="33" a="1"/>
  <c r="L69" i="33" s="1"/>
  <c r="L70" i="33" a="1"/>
  <c r="L70" i="33" s="1"/>
  <c r="L71" i="33" a="1"/>
  <c r="L71" i="33" s="1"/>
  <c r="L72" i="33" a="1"/>
  <c r="L72" i="33" s="1"/>
  <c r="L73" i="33" a="1"/>
  <c r="L73" i="33" s="1"/>
  <c r="L74" i="33" a="1"/>
  <c r="L74" i="33" s="1"/>
  <c r="L75" i="33" a="1"/>
  <c r="L75" i="33" s="1"/>
  <c r="L76" i="33" a="1"/>
  <c r="L76" i="33" s="1"/>
  <c r="L77" i="33" a="1"/>
  <c r="L77" i="33" s="1"/>
  <c r="L6" i="33" a="1"/>
  <c r="L6" i="33" s="1"/>
  <c r="L7" i="33" a="1"/>
  <c r="L7" i="33" s="1"/>
  <c r="L8" i="33" a="1"/>
  <c r="L8" i="33" s="1"/>
  <c r="L9" i="33" a="1"/>
  <c r="L9" i="33" s="1"/>
  <c r="L10" i="33" a="1"/>
  <c r="L10" i="33" s="1"/>
  <c r="L11" i="33" a="1"/>
  <c r="L11" i="33" s="1"/>
  <c r="L12" i="33" a="1"/>
  <c r="L12" i="33" s="1"/>
  <c r="L13" i="33" a="1"/>
  <c r="L13" i="33" s="1"/>
  <c r="L14" i="33" a="1"/>
  <c r="L14" i="33" s="1"/>
  <c r="L15" i="33" a="1"/>
  <c r="L15" i="33" s="1"/>
  <c r="L16" i="33" a="1"/>
  <c r="L16" i="33" s="1"/>
  <c r="L17" i="33" a="1"/>
  <c r="L17" i="33" s="1"/>
  <c r="L18" i="33" a="1"/>
  <c r="L18" i="33" s="1"/>
  <c r="L19" i="33" a="1"/>
  <c r="L19" i="33" s="1"/>
  <c r="L20" i="33" a="1"/>
  <c r="L20" i="33" s="1"/>
  <c r="L21" i="33" a="1"/>
  <c r="L21" i="33" s="1"/>
  <c r="L22" i="33" a="1"/>
  <c r="L22" i="33" s="1"/>
  <c r="L23" i="33" a="1"/>
  <c r="L23" i="33" s="1"/>
  <c r="L24" i="33" a="1"/>
  <c r="L24" i="33" s="1"/>
  <c r="L25" i="33" a="1"/>
  <c r="L25" i="33" s="1"/>
  <c r="L26" i="33" a="1"/>
  <c r="L26" i="33" s="1"/>
  <c r="L27" i="33" a="1"/>
  <c r="L27" i="33" s="1"/>
  <c r="L28" i="33" a="1"/>
  <c r="L28" i="33" s="1"/>
  <c r="L29" i="33" a="1"/>
  <c r="L29" i="33" s="1"/>
  <c r="L30" i="33" a="1"/>
  <c r="L30" i="33" s="1"/>
  <c r="L31" i="33" a="1"/>
  <c r="L31" i="33" s="1"/>
  <c r="L32" i="33" a="1"/>
  <c r="L32" i="33" s="1"/>
  <c r="L33" i="33" a="1"/>
  <c r="L33" i="33" s="1"/>
  <c r="L34" i="33" a="1"/>
  <c r="L34" i="33" s="1"/>
  <c r="L35" i="33" a="1"/>
  <c r="L35" i="33" s="1"/>
  <c r="L36" i="33" a="1"/>
  <c r="L36" i="33" s="1"/>
  <c r="L37" i="33" a="1"/>
  <c r="L37" i="33" s="1"/>
  <c r="L38" i="33" a="1"/>
  <c r="L38" i="33" s="1"/>
  <c r="L39" i="33" a="1"/>
  <c r="L39" i="33" s="1"/>
  <c r="L40" i="33" a="1"/>
  <c r="L40" i="33" s="1"/>
  <c r="L41" i="33" a="1"/>
  <c r="L41" i="33" s="1"/>
  <c r="L42" i="33" a="1"/>
  <c r="L42" i="33" s="1"/>
  <c r="L43" i="33" a="1"/>
  <c r="L43" i="33" s="1"/>
  <c r="L44" i="33" a="1"/>
  <c r="L44" i="33" s="1"/>
  <c r="L45" i="33" a="1"/>
  <c r="L45" i="33" s="1"/>
  <c r="L46" i="33" a="1"/>
  <c r="L46" i="33" s="1"/>
  <c r="L47" i="33" a="1"/>
  <c r="L47" i="33" s="1"/>
  <c r="L48" i="33" a="1"/>
  <c r="L48" i="33" s="1"/>
  <c r="L49" i="33" a="1"/>
  <c r="L49" i="33" s="1"/>
  <c r="L50" i="33" a="1"/>
  <c r="L50" i="33" s="1"/>
  <c r="L51" i="33" a="1"/>
  <c r="L51" i="33" s="1"/>
  <c r="L52" i="33" a="1"/>
  <c r="L52" i="33" s="1"/>
  <c r="L53" i="33" a="1"/>
  <c r="L53" i="33" s="1"/>
  <c r="L54" i="33" a="1"/>
  <c r="L54" i="33" s="1"/>
  <c r="L55" i="33" a="1"/>
  <c r="L55" i="33" s="1"/>
  <c r="L4" i="33" a="1"/>
  <c r="L4" i="33" s="1"/>
  <c r="L5" i="33" a="1"/>
  <c r="L5" i="33" s="1"/>
  <c r="E4" i="45"/>
  <c r="E4" i="44"/>
  <c r="E4" i="43"/>
  <c r="E4" i="42"/>
  <c r="F4" i="42" s="1"/>
  <c r="E4" i="41"/>
  <c r="E4" i="40"/>
  <c r="E4" i="39"/>
  <c r="E4" i="38"/>
  <c r="E4" i="37"/>
  <c r="E4" i="36"/>
  <c r="C14" i="35"/>
  <c r="E4" i="32"/>
  <c r="P6" i="31"/>
  <c r="P7" i="31"/>
  <c r="E4" i="30"/>
  <c r="E6" i="29"/>
  <c r="E4" i="28"/>
  <c r="E4" i="27"/>
  <c r="E4" i="26"/>
  <c r="E4" i="25"/>
  <c r="E4" i="24"/>
  <c r="F4" i="24" s="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23" i="20" s="1"/>
  <c r="G6" i="20"/>
  <c r="E6" i="21"/>
  <c r="E6" i="19"/>
  <c r="E6" i="18"/>
  <c r="E6" i="17"/>
  <c r="E4" i="15"/>
  <c r="E6" i="14"/>
  <c r="G5" i="13"/>
  <c r="G21" i="13" s="1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4" i="13"/>
  <c r="E4" i="12"/>
  <c r="E4" i="11"/>
  <c r="E4" i="10"/>
  <c r="E4" i="9"/>
  <c r="E4" i="8"/>
  <c r="E6" i="7"/>
  <c r="E4" i="6"/>
  <c r="E4" i="5"/>
  <c r="E4" i="4"/>
  <c r="E4" i="3"/>
  <c r="F5" i="48"/>
  <c r="F15" i="48" s="1"/>
  <c r="F6" i="48"/>
  <c r="F7" i="48"/>
  <c r="F8" i="48"/>
  <c r="F9" i="48"/>
  <c r="F10" i="48"/>
  <c r="F11" i="48"/>
  <c r="F12" i="48"/>
  <c r="F13" i="48"/>
  <c r="F4" i="48"/>
  <c r="F4" i="47"/>
  <c r="F5" i="47"/>
  <c r="F17" i="47" s="1"/>
  <c r="F6" i="47"/>
  <c r="F7" i="47"/>
  <c r="F8" i="47"/>
  <c r="F9" i="47"/>
  <c r="F10" i="47"/>
  <c r="F11" i="47"/>
  <c r="F12" i="47"/>
  <c r="F13" i="47"/>
  <c r="F14" i="47"/>
  <c r="F15" i="47"/>
  <c r="C17" i="46"/>
  <c r="C16" i="46"/>
  <c r="E8" i="46"/>
  <c r="F8" i="46" s="1"/>
  <c r="E9" i="46"/>
  <c r="F9" i="46" s="1"/>
  <c r="E10" i="46"/>
  <c r="F10" i="46" s="1"/>
  <c r="E11" i="46"/>
  <c r="F11" i="46" s="1"/>
  <c r="E12" i="46"/>
  <c r="F12" i="46" s="1"/>
  <c r="E13" i="46"/>
  <c r="F13" i="46" s="1"/>
  <c r="E14" i="46"/>
  <c r="F14" i="46" s="1"/>
  <c r="E7" i="46"/>
  <c r="F7" i="46" s="1"/>
  <c r="E22" i="35"/>
  <c r="S7" i="31"/>
  <c r="S6" i="31"/>
  <c r="G42" i="23"/>
  <c r="G43" i="23"/>
  <c r="G41" i="23"/>
  <c r="G39" i="23"/>
  <c r="G38" i="23"/>
  <c r="G35" i="23"/>
  <c r="G36" i="23"/>
  <c r="G34" i="23"/>
  <c r="E29" i="23"/>
  <c r="G29" i="23" s="1"/>
  <c r="E28" i="23"/>
  <c r="G28" i="23" s="1"/>
  <c r="E27" i="23"/>
  <c r="G27" i="23" s="1"/>
  <c r="E26" i="23"/>
  <c r="G26" i="23" s="1"/>
  <c r="E25" i="23"/>
  <c r="G25" i="23" s="1"/>
  <c r="E24" i="23"/>
  <c r="G24" i="23" s="1"/>
  <c r="E23" i="23"/>
  <c r="G23" i="23" s="1"/>
  <c r="E22" i="23"/>
  <c r="G22" i="23" s="1"/>
  <c r="E21" i="23"/>
  <c r="G21" i="23" s="1"/>
  <c r="G20" i="23"/>
  <c r="E14" i="23"/>
  <c r="G14" i="23" s="1"/>
  <c r="E13" i="23"/>
  <c r="G13" i="23" s="1"/>
  <c r="E12" i="23"/>
  <c r="G12" i="23" s="1"/>
  <c r="G18" i="23"/>
  <c r="G17" i="23"/>
  <c r="G15" i="23"/>
  <c r="E23" i="35" l="1"/>
  <c r="G6" i="35" s="1"/>
  <c r="G44" i="23"/>
  <c r="M7" i="46"/>
  <c r="Q20" i="31"/>
  <c r="T20" i="31"/>
  <c r="G19" i="23"/>
  <c r="G37" i="23"/>
  <c r="G40" i="23"/>
  <c r="G16" i="23"/>
  <c r="G30" i="23"/>
  <c r="C18" i="46"/>
  <c r="C19" i="46" s="1"/>
  <c r="T7" i="31"/>
  <c r="B12" i="31" s="1"/>
  <c r="Q7" i="31"/>
  <c r="D12" i="31" s="1"/>
  <c r="G45" i="23" l="1"/>
  <c r="G31" i="23"/>
  <c r="G47" i="23"/>
  <c r="F12" i="3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<sst xmlns="http://schemas.openxmlformats.org/spreadsheetml/2006/main" count="765" uniqueCount="364">
  <si>
    <t>HR Metrics Calculation Template</t>
  </si>
  <si>
    <t>Revenue per employee</t>
  </si>
  <si>
    <t>Calculate metric</t>
  </si>
  <si>
    <t>Revenue per FTE</t>
  </si>
  <si>
    <t>Profit per employee</t>
  </si>
  <si>
    <t>Total revenue / Total number of FTE</t>
  </si>
  <si>
    <t>Overtime per employee</t>
  </si>
  <si>
    <t>Labor cost per employee</t>
  </si>
  <si>
    <t>Profit per FTE</t>
  </si>
  <si>
    <t>Total profit / Total number of FTE</t>
  </si>
  <si>
    <t>Labor cost per FTE</t>
  </si>
  <si>
    <t>Total labor cost / Total number of FTE</t>
  </si>
  <si>
    <t xml:space="preserve">Total labor cost / Organizational revenue </t>
  </si>
  <si>
    <t xml:space="preserve">Labor cost percentage of revenue </t>
  </si>
  <si>
    <t>Labor cost percentage of total expenses</t>
  </si>
  <si>
    <t>Total labor cost / Total organizational expenses</t>
  </si>
  <si>
    <t>Absence rate</t>
  </si>
  <si>
    <t>Number of absence days / Total number of working days</t>
  </si>
  <si>
    <t>Absence rate per manager/department</t>
  </si>
  <si>
    <t>Overtime expense per period</t>
  </si>
  <si>
    <t>Overtime pay / Total pay per period</t>
  </si>
  <si>
    <t>Number of absence days per unit / Total number of working days per unit</t>
  </si>
  <si>
    <t>Voluntary turnover rate</t>
  </si>
  <si>
    <t>More information</t>
  </si>
  <si>
    <t>Involuntary turnover rate</t>
  </si>
  <si>
    <t>Turnover rate of talent</t>
  </si>
  <si>
    <t>Turnover rate</t>
  </si>
  <si>
    <t>Turnover rate per manager/department</t>
  </si>
  <si>
    <t>Cost of absenteeism</t>
  </si>
  <si>
    <t>Cost of turnover</t>
  </si>
  <si>
    <t>HR to employee ratio</t>
  </si>
  <si>
    <t>FTE working in HR / Total number of FTE</t>
  </si>
  <si>
    <t>HR cost per FTE</t>
  </si>
  <si>
    <t>Total HR cost / Total number of FTE</t>
  </si>
  <si>
    <t>Promotion rate</t>
  </si>
  <si>
    <t>Average age</t>
  </si>
  <si>
    <t>Average length of service</t>
  </si>
  <si>
    <t>Retirement rate</t>
  </si>
  <si>
    <t>Engagement rate</t>
  </si>
  <si>
    <t>Salary hike since last year</t>
  </si>
  <si>
    <t>(Current salary - Previous year salary) / Previous year salary</t>
  </si>
  <si>
    <t>Time to fill</t>
  </si>
  <si>
    <t>Number of days between publishing a job opening and hiring the candidate</t>
  </si>
  <si>
    <t>Time to hire</t>
  </si>
  <si>
    <t>Number of days between the moment a candidate is approached and the moment the candidate accepts the job</t>
  </si>
  <si>
    <t>Cost per hire</t>
  </si>
  <si>
    <t>First-year resignation rate</t>
  </si>
  <si>
    <t>First-year turnover rate</t>
  </si>
  <si>
    <t>First-month turnover rate</t>
  </si>
  <si>
    <t>Hiring manager satisfaction</t>
  </si>
  <si>
    <t>Number of hires who perform well / Total number of hires</t>
  </si>
  <si>
    <t>Candidate job satisfaction</t>
  </si>
  <si>
    <t>Number of hires who rate themselves as satisfied in their new job / Total number of hires</t>
  </si>
  <si>
    <t>Applicants per opening</t>
  </si>
  <si>
    <t>Total number of applicants / Number of job openings</t>
  </si>
  <si>
    <t>Selection ratio</t>
  </si>
  <si>
    <t>Number of hired candidates / Total number of candidates</t>
  </si>
  <si>
    <t>Offer acceptance rate</t>
  </si>
  <si>
    <t>Vacancy rate</t>
  </si>
  <si>
    <t>Total number of open positions / Total number of positions in the organization</t>
  </si>
  <si>
    <t>Application completion rate</t>
  </si>
  <si>
    <t>Total number of people who completed the application / Total number of people who started with the application</t>
  </si>
  <si>
    <t>Yield ratio</t>
  </si>
  <si>
    <t>Sourcing channel effectiveness</t>
  </si>
  <si>
    <t>Sourcing channel cost</t>
  </si>
  <si>
    <t>Advertisement spending per channel / Number of successful applicants per platform</t>
  </si>
  <si>
    <t>Training and development expenses per employee</t>
  </si>
  <si>
    <t>Calculate Labor Cost Percentage of Revenue</t>
  </si>
  <si>
    <t>Calculate Labor Cost Percentage of Total Expenses</t>
  </si>
  <si>
    <t>Calculate Absence Rate</t>
  </si>
  <si>
    <t>Department</t>
  </si>
  <si>
    <t>Manager</t>
  </si>
  <si>
    <t>Overtime pay</t>
  </si>
  <si>
    <t>Total pay per period</t>
  </si>
  <si>
    <t>Calculate Voluntary Turnover Rate</t>
  </si>
  <si>
    <t>Calculate Involuntary Turnover Rate</t>
  </si>
  <si>
    <t>Calculate Turnover Rate of Talent</t>
  </si>
  <si>
    <t>Calculate Turnover Rate</t>
  </si>
  <si>
    <t>Calculate HR to Employee Ratio</t>
  </si>
  <si>
    <t>Calculate Promotion Rate</t>
  </si>
  <si>
    <t>Calculate Average Age</t>
  </si>
  <si>
    <t>Calculate Average Length of Service</t>
  </si>
  <si>
    <t>Calculate Retirement Rate</t>
  </si>
  <si>
    <t>Calculate Engagement Rate</t>
  </si>
  <si>
    <t>Calculate Employee Net Promoter Score</t>
  </si>
  <si>
    <t>Calculate Salary Hike Since Last Year</t>
  </si>
  <si>
    <t>Calculate First-Year Resignation Rate</t>
  </si>
  <si>
    <t>Calculate First-Year Turnover Rate</t>
  </si>
  <si>
    <t>Calculate First-Month Turnover Rate</t>
  </si>
  <si>
    <t>Calculate Hiring Manager Satisfaction</t>
  </si>
  <si>
    <t>Calculate Candidate Job Satisfaction</t>
  </si>
  <si>
    <t>Calculate Selection Ratio</t>
  </si>
  <si>
    <t>Calculate Offer Acceptance Rate</t>
  </si>
  <si>
    <t>Calculate Vacancy Rate</t>
  </si>
  <si>
    <t>Calculate Application Completion Rate</t>
  </si>
  <si>
    <t>Calculate Sourcing Channel Effectiveness</t>
  </si>
  <si>
    <t>Channel</t>
  </si>
  <si>
    <t>Calculate Sourcing Channel Cost</t>
  </si>
  <si>
    <t>Platform</t>
  </si>
  <si>
    <t>Calculate Cost of Getting to Optimum Productivity Level (OPL)</t>
  </si>
  <si>
    <t>Hard costs of turnover + Soft costs of turnover</t>
  </si>
  <si>
    <t>Calculate Cost of Turnover</t>
  </si>
  <si>
    <t>Payout of annual leave for departing employee</t>
  </si>
  <si>
    <t>Other separation costs (unemployment benefits)</t>
  </si>
  <si>
    <t xml:space="preserve">Current employee extra work </t>
  </si>
  <si>
    <t>Temporary hire</t>
  </si>
  <si>
    <t>Interviewing time</t>
  </si>
  <si>
    <t>Reference/Background checking (time and/or vendor costs)</t>
  </si>
  <si>
    <t xml:space="preserve">Orientation (administration time) </t>
  </si>
  <si>
    <t>Orientation (new hire time)</t>
  </si>
  <si>
    <t>Increased workload of employees</t>
  </si>
  <si>
    <t>Lost productivity of vacant position</t>
  </si>
  <si>
    <t>Lost productivity of supervisor (time spent filling in, coordinating schedule changes)</t>
  </si>
  <si>
    <t>Lost productivity during new hire learning curve</t>
  </si>
  <si>
    <t>Lost productivity of supervisor due to additional coaching and oversight needed for new hire</t>
  </si>
  <si>
    <t>Hours</t>
  </si>
  <si>
    <t>Wages</t>
  </si>
  <si>
    <t>Total</t>
  </si>
  <si>
    <t>Total cost of hiring (Total internal cost + Total external cost) / Total number of hires</t>
  </si>
  <si>
    <t>Advertising expenses</t>
  </si>
  <si>
    <t>Background check expenses</t>
  </si>
  <si>
    <t>Consulting services</t>
  </si>
  <si>
    <t>Contingency fees</t>
  </si>
  <si>
    <t>Medical or health testing expenses</t>
  </si>
  <si>
    <t>Employee referral awards</t>
  </si>
  <si>
    <t>Immigration expenses</t>
  </si>
  <si>
    <t>Recruiting event expenses</t>
  </si>
  <si>
    <t>Recruitment process outsourcing fees</t>
  </si>
  <si>
    <t>Relocation fees</t>
  </si>
  <si>
    <t>Sourcing costs</t>
  </si>
  <si>
    <t>Technology costs</t>
  </si>
  <si>
    <t>Third-party agency fees</t>
  </si>
  <si>
    <t>Cost of recruiting staff</t>
  </si>
  <si>
    <t>Cost of sourcing staff</t>
  </si>
  <si>
    <t>Recruiting learning and development</t>
  </si>
  <si>
    <t>Referral fees</t>
  </si>
  <si>
    <t>Secondary management cost of time for events</t>
  </si>
  <si>
    <t>Secondary management cost of time for recruiting</t>
  </si>
  <si>
    <t>Calculate Yield Ratio</t>
  </si>
  <si>
    <t>Stage</t>
  </si>
  <si>
    <t>Calculate Cost of Absenteeism</t>
  </si>
  <si>
    <t>Employee</t>
  </si>
  <si>
    <t>Supervisor</t>
  </si>
  <si>
    <t xml:space="preserve">Hours lost due to absence </t>
  </si>
  <si>
    <t>Weighted average hourly pay</t>
  </si>
  <si>
    <t>Cost of employee benefits per hour per employee</t>
  </si>
  <si>
    <t>Supervisor hours lost in dealing with absenteeism</t>
  </si>
  <si>
    <t>Average hourly pay for supervisor</t>
  </si>
  <si>
    <t>Costs of supervisor benefits per hour per supervisor</t>
  </si>
  <si>
    <t>Other costs</t>
  </si>
  <si>
    <t>To calculate the total number of working days, we recommend you visit this page. With this tool, you can include or exclude weekends as needed.</t>
  </si>
  <si>
    <t>Average</t>
  </si>
  <si>
    <t>Separation costs</t>
  </si>
  <si>
    <t>Vacancy costs</t>
  </si>
  <si>
    <t>Replacement costs</t>
  </si>
  <si>
    <t>SOFT COSTS</t>
  </si>
  <si>
    <t>HARD COSTS</t>
  </si>
  <si>
    <t xml:space="preserve">Loss of productivity of departing employee </t>
  </si>
  <si>
    <t>Total cost of turning over one employee (hard costs + soft costs)</t>
  </si>
  <si>
    <t>Number of employees scoring</t>
  </si>
  <si>
    <t>Promoters</t>
  </si>
  <si>
    <t>Detractors</t>
  </si>
  <si>
    <t>6 and below</t>
  </si>
  <si>
    <t>9 or 10</t>
  </si>
  <si>
    <t xml:space="preserve"> </t>
  </si>
  <si>
    <t>Number of applicants who accepted a job offer / Number of applicants presented with a job offer</t>
  </si>
  <si>
    <t>Average yield ratio per recruitment stage</t>
  </si>
  <si>
    <t>Average number of applicants who entered the stage</t>
  </si>
  <si>
    <t>Average greatest common denominator</t>
  </si>
  <si>
    <t>Calculate Time to Fill</t>
  </si>
  <si>
    <t>Number</t>
  </si>
  <si>
    <t>Status</t>
  </si>
  <si>
    <t>Closed without hire</t>
  </si>
  <si>
    <t>Team</t>
  </si>
  <si>
    <t>Recruiter</t>
  </si>
  <si>
    <t>Open</t>
  </si>
  <si>
    <t xml:space="preserve">Role </t>
  </si>
  <si>
    <t>Closed</t>
  </si>
  <si>
    <t>Calculate Time to Hire</t>
  </si>
  <si>
    <t>Candidate</t>
  </si>
  <si>
    <t>Active</t>
  </si>
  <si>
    <t>TIP</t>
  </si>
  <si>
    <t>Manager 1</t>
  </si>
  <si>
    <t>Recruiter 1</t>
  </si>
  <si>
    <t>Candidate 1</t>
  </si>
  <si>
    <t>Source 1</t>
  </si>
  <si>
    <t>Total internal cost</t>
  </si>
  <si>
    <t>Total external cost</t>
  </si>
  <si>
    <t>Role 1</t>
  </si>
  <si>
    <t>Team 1</t>
  </si>
  <si>
    <t>Disqualified</t>
  </si>
  <si>
    <t>Role 2</t>
  </si>
  <si>
    <t>Team 2</t>
  </si>
  <si>
    <t>Manager 2</t>
  </si>
  <si>
    <t>Recruiter 2</t>
  </si>
  <si>
    <t>Team 3</t>
  </si>
  <si>
    <t>Manager 3</t>
  </si>
  <si>
    <t>Recruiter 3</t>
  </si>
  <si>
    <t>Role 3</t>
  </si>
  <si>
    <t>Candidate 2</t>
  </si>
  <si>
    <t>Source 2</t>
  </si>
  <si>
    <t>Example</t>
  </si>
  <si>
    <t>Enter your data</t>
  </si>
  <si>
    <t>Department 1</t>
  </si>
  <si>
    <t>Employee 1</t>
  </si>
  <si>
    <t>Supervisor 1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</si>
  <si>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</si>
  <si>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</si>
  <si>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</si>
  <si>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</si>
  <si>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</si>
  <si>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</si>
  <si>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</si>
  <si>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</si>
  <si>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Channel 1</t>
  </si>
  <si>
    <t>Platform 1</t>
  </si>
  <si>
    <t>Employees who left the organization within one year / Total number of recruits</t>
  </si>
  <si>
    <t>Employees who left the organization within one month / Total number of recruits</t>
  </si>
  <si>
    <t>Total revenue / Head count</t>
  </si>
  <si>
    <t>Total profit / Head count</t>
  </si>
  <si>
    <t>Total hours of overtime / Head count</t>
  </si>
  <si>
    <t>Total labor cost / Head count</t>
  </si>
  <si>
    <t>Training  and development expenses / Head count</t>
  </si>
  <si>
    <t>Hours lost due to absence * (Weighted average hourly pay + Cost of employee benefits per hour per employee) + Supervisor hours lost in dealing with absenteeism * (Average hourly pay for supervisor + Costs of supervisor benefits per hour per supervisor) + Other costs / Head count</t>
  </si>
  <si>
    <t>Number of employees promoted / Head count</t>
  </si>
  <si>
    <t>Number of employees retired in a period / Head count at the beginning of the period</t>
  </si>
  <si>
    <t>Sum of engagement / Head count</t>
  </si>
  <si>
    <t>Employees who left the organization within one year / Head count</t>
  </si>
  <si>
    <t>Head count</t>
  </si>
  <si>
    <t>Sum of age of all head count</t>
  </si>
  <si>
    <t>Length of service of all head count</t>
  </si>
  <si>
    <t>Time period</t>
  </si>
  <si>
    <t>Number of employees retired in period</t>
  </si>
  <si>
    <t>Head count at beginning of period</t>
  </si>
  <si>
    <t>Sum of engagement</t>
  </si>
  <si>
    <t>Employees who left the organization within one year</t>
  </si>
  <si>
    <t>Return to the metrics home page</t>
  </si>
  <si>
    <t>Cost of getting to the optimum productivity level</t>
  </si>
  <si>
    <t>Total revenue</t>
  </si>
  <si>
    <t>Total number of FTE</t>
  </si>
  <si>
    <t>Calculate Revenue per Employee</t>
  </si>
  <si>
    <t>Employee net promoter score</t>
  </si>
  <si>
    <t xml:space="preserve">Number of voluntary terminated employees during period / Head count at the beginning of the period </t>
  </si>
  <si>
    <t>Number of involuntary terminated employees during period / Head count at the beginning of the period</t>
  </si>
  <si>
    <t>Number of terminated employees during period / Head count at the beginning of the period</t>
  </si>
  <si>
    <t>Number of terminated employees per unit during period / Head count in the unit at the beginning of the period</t>
  </si>
  <si>
    <t xml:space="preserve">Number of terminated employees who qualified as high potentials during period / Head count at the beginning of the period </t>
  </si>
  <si>
    <t>Sum of age of all head count / Head count</t>
  </si>
  <si>
    <t>Number of applicants who successfully completed the stage / Total number of applicants who entered the stage</t>
  </si>
  <si>
    <t>Calculate Profit per Employee</t>
  </si>
  <si>
    <t>Total profit</t>
  </si>
  <si>
    <t>Calculate Profit per FTE</t>
  </si>
  <si>
    <t>percentage of promoters - percentage of detractors</t>
  </si>
  <si>
    <t>Calculate Overtime per Employee</t>
  </si>
  <si>
    <t>Calculate Labor Cost per Employee</t>
  </si>
  <si>
    <t>Calculate Labor Cost per FTE</t>
  </si>
  <si>
    <t>Calculate Absence Rate per Manager/Department</t>
  </si>
  <si>
    <t>Calculate Training and Development Expenses per Employee</t>
  </si>
  <si>
    <t>Calculate Turnover Rate per Manager/Department</t>
  </si>
  <si>
    <t>Calculate HR Cost per FTE</t>
  </si>
  <si>
    <t>Calculate Cost per Hire</t>
  </si>
  <si>
    <t>Calculate Applicants per Opening</t>
  </si>
  <si>
    <t>Total hours of overtime</t>
  </si>
  <si>
    <t>Total labor cost</t>
  </si>
  <si>
    <t>Organizational revenue</t>
  </si>
  <si>
    <t xml:space="preserve">Labor cost percentage of total expenses </t>
  </si>
  <si>
    <t>Total organizational expenses</t>
  </si>
  <si>
    <t>Number of absence days</t>
  </si>
  <si>
    <t>Total number of working days</t>
  </si>
  <si>
    <t>Number of absence days per unit</t>
  </si>
  <si>
    <t>Training and development expenses</t>
  </si>
  <si>
    <t>Number of voluntary terminated employees over period</t>
  </si>
  <si>
    <t>Head count at the beginning of period</t>
  </si>
  <si>
    <t>Number of involuntary terminated employees over period</t>
  </si>
  <si>
    <t xml:space="preserve">Number of terminated employees who qualified as high potentials during period </t>
  </si>
  <si>
    <t>Number of terminated employees during period</t>
  </si>
  <si>
    <t>Number of terminated employees per unit during period</t>
  </si>
  <si>
    <t>Head count in the unit at the beginning of period</t>
  </si>
  <si>
    <t>Exiting position's hourly rate of pay</t>
  </si>
  <si>
    <t>Supervisor's hourly rate of pay</t>
  </si>
  <si>
    <t>HR/Recruiting/Payroll average rate of pay</t>
  </si>
  <si>
    <t>Exit interview (staff administration time)</t>
  </si>
  <si>
    <t>Essential data</t>
  </si>
  <si>
    <t>Soft costs total</t>
  </si>
  <si>
    <t>Exit interview (departing employee being interviewed time)</t>
  </si>
  <si>
    <t>Requisition/Job postings (administrative time and ad costs)</t>
  </si>
  <si>
    <t>Preemployment testing (administrative time and/or costs)</t>
  </si>
  <si>
    <t>Job offer and rejection letter administration time</t>
  </si>
  <si>
    <t>Hard costs total</t>
  </si>
  <si>
    <t>Lost productivity of coworkers (increased time discussing departure and organizational conditions)</t>
  </si>
  <si>
    <t>Lost productivity of coworkers mentoring and supporting new hire</t>
  </si>
  <si>
    <t>Drug testing (administrating time and/or vendor costs)</t>
  </si>
  <si>
    <t>FTE working in HR</t>
  </si>
  <si>
    <t>Greatest common denominator</t>
  </si>
  <si>
    <t>Total HR cost</t>
  </si>
  <si>
    <t>Number of employees promoted</t>
  </si>
  <si>
    <t>Length of service of all head count / Head count</t>
  </si>
  <si>
    <t>Percentage of promoters</t>
  </si>
  <si>
    <t>Percentage of detractors</t>
  </si>
  <si>
    <t>Satisfaction rate</t>
  </si>
  <si>
    <t>Current salary</t>
  </si>
  <si>
    <t>Previous year salary</t>
  </si>
  <si>
    <t>Hiring manager</t>
  </si>
  <si>
    <t>Expected start date</t>
  </si>
  <si>
    <t>Open date</t>
  </si>
  <si>
    <t>Close date</t>
  </si>
  <si>
    <t>Days since open</t>
  </si>
  <si>
    <t>Time to fill (days)</t>
  </si>
  <si>
    <t>Source of hire</t>
  </si>
  <si>
    <t>Application date</t>
  </si>
  <si>
    <t>Date the candidate accepted the offer</t>
  </si>
  <si>
    <t>Time to hire (days)</t>
  </si>
  <si>
    <t>Cost of hiring</t>
  </si>
  <si>
    <t>Total number of hires</t>
  </si>
  <si>
    <t>Nonlabor office costs</t>
  </si>
  <si>
    <t>Prescreening fees</t>
  </si>
  <si>
    <t>Total cost of hiring</t>
  </si>
  <si>
    <t>Compulsory and post-compulsory education recruiting</t>
  </si>
  <si>
    <t>Total number of recruits</t>
  </si>
  <si>
    <t>Employees who left the organization within one month</t>
  </si>
  <si>
    <t>Number of hires who perform well</t>
  </si>
  <si>
    <t>Number of hires who rated themselves as satisfied in their new job</t>
  </si>
  <si>
    <t>Total number of applicants</t>
  </si>
  <si>
    <t>Number of job openings</t>
  </si>
  <si>
    <t>Number of hired candidates</t>
  </si>
  <si>
    <t>Total number of candidates</t>
  </si>
  <si>
    <t>Number of applicants presented with a job offer</t>
  </si>
  <si>
    <t>Number of applicants who accepted a job offer</t>
  </si>
  <si>
    <t>Total number of open positions</t>
  </si>
  <si>
    <t>Total number of positions in the organization</t>
  </si>
  <si>
    <t>Total number of people who completed the application</t>
  </si>
  <si>
    <t>Total number of people who started with the application</t>
  </si>
  <si>
    <t>Number of applicants who successfully completed the stage</t>
  </si>
  <si>
    <t>Number of applicants who entered the stage</t>
  </si>
  <si>
    <t>Average number of applicants who successfully completed the stage</t>
  </si>
  <si>
    <t>Advertisement spending per channel</t>
  </si>
  <si>
    <t>Number of successful applicants per platform</t>
  </si>
  <si>
    <t>Average sourcing channel cost</t>
  </si>
  <si>
    <t>Cost of getting to optimum productivity level (OPL)</t>
  </si>
  <si>
    <t>Onboarding cost</t>
  </si>
  <si>
    <t>Training cost</t>
  </si>
  <si>
    <t>Number of hours the manager is spending with the new employee</t>
  </si>
  <si>
    <t>Hourly rate of the manager</t>
  </si>
  <si>
    <t>Months to be fully productive</t>
  </si>
  <si>
    <t>Annual salary</t>
  </si>
  <si>
    <t>Average sourcing channel effectiveness</t>
  </si>
  <si>
    <t>Calculate Overtime per Period</t>
  </si>
  <si>
    <t xml:space="preserve">Number of applications from the channel / Total number of impressions from the channel </t>
  </si>
  <si>
    <t>Number of applications from the channel</t>
  </si>
  <si>
    <t>Total number of impressions from the channel</t>
  </si>
  <si>
    <t>Onboarding cost + Training cost + Cost of supervision (Number of hours the manager is spending with the new employee * Hourly rate of the manager) + Cost of "on the job" training + (Months to be fully productive / 12 * 50 * Annual salary)</t>
  </si>
  <si>
    <t>Cost of "on the job" training</t>
  </si>
  <si>
    <t>Revenue per full-time equivalent (FTE)</t>
  </si>
  <si>
    <t>Calculate Revenue per Full-Time Equivalent (FTE)</t>
  </si>
  <si>
    <t>"On the job" training (time of trainer/supervisor)</t>
  </si>
  <si>
    <t>"On the job" training (new hire time)</t>
  </si>
  <si>
    <r>
      <t>Cost of "on the job</t>
    </r>
    <r>
      <rPr>
        <i/>
        <sz val="14"/>
        <color rgb="FF002060"/>
        <rFont val="Trebuchet MS"/>
        <family val="2"/>
      </rPr>
      <t>"</t>
    </r>
    <r>
      <rPr>
        <sz val="14"/>
        <color rgb="FF002060"/>
        <rFont val="Trebuchet MS"/>
        <family val="2"/>
      </rPr>
      <t xml:space="preserve"> training</t>
    </r>
  </si>
  <si>
    <t>HR Performance Metrics</t>
  </si>
  <si>
    <t>General Workforce Metrics</t>
  </si>
  <si>
    <t>Recruitment Metrics</t>
  </si>
  <si>
    <t>How it works:</t>
  </si>
  <si>
    <t>Click on the "calculate metric" link.</t>
  </si>
  <si>
    <t>Browse the overview below</t>
  </si>
  <si>
    <t>Review the provided example and populate the yellow cells accordingly with information from your reports or HRIS. The metric will be calculated automatically in the purple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</si>
</sst>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"/>
    <numFmt numFmtId="165" formatCode="[$$-409]#,##0"/>
    <numFmt numFmtId="166" formatCode="#,##0.000000000000"/>
  </numFmts>
  <fonts count="37" x14ac:knownFonts="1">
    <font>
      <sz val="12"/>
      <color theme="1"/>
      <name val="Calibri"/>
      <family val="2"/>
      <scheme val="minor"/>
    </font>
    <font>
      <b/>
      <sz val="24"/>
      <color rgb="FF002060"/>
      <name val="IBM Plex Sans"/>
    </font>
    <font>
      <u/>
      <sz val="12"/>
      <color theme="10"/>
      <name val="Calibri"/>
      <family val="2"/>
      <scheme val="minor"/>
    </font>
    <font>
      <sz val="12"/>
      <color theme="1"/>
      <name val="Trebuchet MS"/>
      <family val="2"/>
    </font>
    <font>
      <b/>
      <sz val="24"/>
      <color rgb="FF002060"/>
      <name val="Trebuchet MS"/>
      <family val="2"/>
    </font>
    <font>
      <sz val="14"/>
      <color rgb="FF002060"/>
      <name val="Trebuchet MS"/>
      <family val="2"/>
    </font>
    <font>
      <i/>
      <u/>
      <sz val="16"/>
      <color theme="10"/>
      <name val="Trebuchet MS"/>
      <family val="2"/>
    </font>
    <font>
      <sz val="14"/>
      <color rgb="FF1EBBF0"/>
      <name val="Trebuchet MS"/>
      <family val="2"/>
    </font>
    <font>
      <sz val="12"/>
      <color rgb="FF1EBBF0"/>
      <name val="Trebuchet MS"/>
      <family val="2"/>
    </font>
    <font>
      <b/>
      <sz val="18"/>
      <color rgb="FF002060"/>
      <name val="Trebuchet MS"/>
      <family val="2"/>
    </font>
    <font>
      <b/>
      <sz val="16"/>
      <color rgb="FF002060"/>
      <name val="Trebuchet MS"/>
      <family val="2"/>
    </font>
    <font>
      <b/>
      <sz val="14"/>
      <color rgb="FF002060"/>
      <name val="Trebuchet MS"/>
      <family val="2"/>
    </font>
    <font>
      <b/>
      <sz val="20"/>
      <color theme="0"/>
      <name val="Trebuchet MS"/>
      <family val="2"/>
    </font>
    <font>
      <sz val="14"/>
      <color theme="1"/>
      <name val="Trebuchet MS"/>
      <family val="2"/>
    </font>
    <font>
      <sz val="14"/>
      <color rgb="FF30206B"/>
      <name val="Trebuchet MS"/>
      <family val="2"/>
    </font>
    <font>
      <sz val="16"/>
      <color rgb="FF002060"/>
      <name val="Trebuchet MS"/>
      <family val="2"/>
    </font>
    <font>
      <b/>
      <sz val="12"/>
      <color rgb="FF002060"/>
      <name val="Trebuchet MS"/>
      <family val="2"/>
    </font>
    <font>
      <sz val="12"/>
      <color rgb="FF002060"/>
      <name val="Trebuchet MS"/>
      <family val="2"/>
    </font>
    <font>
      <u/>
      <sz val="14"/>
      <color rgb="FF1EBBF0"/>
      <name val="Trebuchet MS"/>
      <family val="2"/>
    </font>
    <font>
      <b/>
      <sz val="24"/>
      <color rgb="FFB0E7FF"/>
      <name val="IBM Plex Sans"/>
    </font>
    <font>
      <b/>
      <sz val="24"/>
      <color rgb="FFB0E7FF"/>
      <name val="Trebuchet MS"/>
      <family val="2"/>
    </font>
    <font>
      <i/>
      <sz val="14"/>
      <color rgb="FF002060"/>
      <name val="Trebuchet MS"/>
      <family val="2"/>
    </font>
    <font>
      <u/>
      <sz val="12"/>
      <color rgb="FF1EBBF0"/>
      <name val="Trebuchet MS"/>
      <family val="2"/>
    </font>
    <font>
      <sz val="12"/>
      <color rgb="FFBEBEFF"/>
      <name val="Trebuchet MS"/>
      <family val="2"/>
    </font>
    <font>
      <sz val="12"/>
      <color rgb="FF5D5CFF"/>
      <name val="Trebuchet MS"/>
      <family val="2"/>
    </font>
    <font>
      <sz val="12"/>
      <color theme="10"/>
      <name val="Trebuchet MS"/>
      <family val="2"/>
    </font>
    <font>
      <sz val="16"/>
      <color rgb="FF5D5CFF"/>
      <name val="Trebuchet MS"/>
      <family val="2"/>
    </font>
    <font>
      <i/>
      <u/>
      <sz val="12"/>
      <color rgb="FF5D5CFF"/>
      <name val="Trebuchet MS"/>
      <family val="2"/>
    </font>
    <font>
      <u/>
      <sz val="12"/>
      <color rgb="FF5D5CFF"/>
      <name val="Trebuchet MS"/>
      <family val="2"/>
    </font>
    <font>
      <b/>
      <i/>
      <sz val="14"/>
      <color rgb="FF002060"/>
      <name val="Trebuchet MS"/>
      <family val="2"/>
    </font>
    <font>
      <sz val="18"/>
      <color theme="1"/>
      <name val="Trebuchet MS"/>
      <family val="2"/>
    </font>
    <font>
      <sz val="16"/>
      <color theme="1"/>
      <name val="Trebuchet MS"/>
      <family val="2"/>
    </font>
    <font>
      <b/>
      <i/>
      <sz val="16"/>
      <color rgb="FF002060"/>
      <name val="Trebuchet MS"/>
      <family val="2"/>
    </font>
    <font>
      <b/>
      <i/>
      <sz val="16"/>
      <color theme="1"/>
      <name val="Trebuchet MS"/>
      <family val="2"/>
    </font>
    <font>
      <i/>
      <u/>
      <sz val="14"/>
      <color theme="10"/>
      <name val="Trebuchet MS"/>
      <family val="2"/>
    </font>
    <font>
      <b/>
      <sz val="14"/>
      <color rgb="FFB0E7FF"/>
      <name val="Trebuchet MS"/>
      <family val="2"/>
    </font>
    <font>
      <b/>
      <sz val="22"/>
      <color theme="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rgb="FFE9FAFF"/>
        <bgColor indexed="64"/>
      </patternFill>
    </fill>
    <fill>
      <patternFill patternType="solid">
        <fgColor rgb="FF3121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FDEFF"/>
        <bgColor indexed="64"/>
      </patternFill>
    </fill>
    <fill>
      <patternFill patternType="solid">
        <fgColor rgb="FF30206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0E7FF"/>
        <bgColor indexed="64"/>
      </patternFill>
    </fill>
  </fills>
  <borders count="32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 style="medium">
        <color rgb="FF30206B"/>
      </right>
      <top style="medium">
        <color rgb="FF30206B"/>
      </top>
      <bottom style="thin">
        <color rgb="FF30206B"/>
      </bottom>
      <diagonal/>
    </border>
    <border>
      <left style="thin">
        <color rgb="FF30206B"/>
      </left>
      <right style="medium">
        <color rgb="FF30206B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 style="medium">
        <color rgb="FF30206B"/>
      </right>
      <top style="thin">
        <color rgb="FF30206B"/>
      </top>
      <bottom style="medium">
        <color rgb="FF30206B"/>
      </bottom>
      <diagonal/>
    </border>
    <border>
      <left style="medium">
        <color rgb="FF30206B"/>
      </left>
      <right style="thin">
        <color rgb="FF30206B"/>
      </right>
      <top style="medium">
        <color rgb="FF30206B"/>
      </top>
      <bottom style="thin">
        <color rgb="FF30206B"/>
      </bottom>
      <diagonal/>
    </border>
    <border>
      <left style="thin">
        <color rgb="FF30206B"/>
      </left>
      <right style="thin">
        <color rgb="FF30206B"/>
      </right>
      <top style="medium">
        <color rgb="FF30206B"/>
      </top>
      <bottom style="thin">
        <color rgb="FF30206B"/>
      </bottom>
      <diagonal/>
    </border>
    <border>
      <left style="medium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medium">
        <color rgb="FF30206B"/>
      </left>
      <right style="thin">
        <color rgb="FF30206B"/>
      </right>
      <top style="thin">
        <color rgb="FF30206B"/>
      </top>
      <bottom style="medium">
        <color rgb="FF30206B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medium">
        <color rgb="FF30206B"/>
      </bottom>
      <diagonal/>
    </border>
    <border>
      <left style="thin">
        <color rgb="FF30206B"/>
      </left>
      <right/>
      <top style="medium">
        <color rgb="FF30206B"/>
      </top>
      <bottom style="thin">
        <color rgb="FF30206B"/>
      </bottom>
      <diagonal/>
    </border>
    <border>
      <left style="thin">
        <color rgb="FF30206B"/>
      </left>
      <right/>
      <top style="thin">
        <color rgb="FF30206B"/>
      </top>
      <bottom style="thin">
        <color rgb="FF30206B"/>
      </bottom>
      <diagonal/>
    </border>
    <border>
      <left style="medium">
        <color rgb="FF30206B"/>
      </left>
      <right style="thin">
        <color rgb="FF002060"/>
      </right>
      <top style="medium">
        <color rgb="FF30206B"/>
      </top>
      <bottom style="medium">
        <color rgb="FF30206B"/>
      </bottom>
      <diagonal/>
    </border>
    <border>
      <left style="thin">
        <color rgb="FF002060"/>
      </left>
      <right style="medium">
        <color rgb="FF30206B"/>
      </right>
      <top style="medium">
        <color rgb="FF30206B"/>
      </top>
      <bottom style="medium">
        <color rgb="FF30206B"/>
      </bottom>
      <diagonal/>
    </border>
    <border>
      <left style="medium">
        <color rgb="FF30206B"/>
      </left>
      <right style="thin">
        <color rgb="FF30206B"/>
      </right>
      <top style="medium">
        <color rgb="FF30206B"/>
      </top>
      <bottom style="medium">
        <color rgb="FF30206B"/>
      </bottom>
      <diagonal/>
    </border>
    <border>
      <left style="thin">
        <color rgb="FF30206B"/>
      </left>
      <right style="medium">
        <color rgb="FF30206B"/>
      </right>
      <top style="medium">
        <color rgb="FF30206B"/>
      </top>
      <bottom style="medium">
        <color rgb="FF30206B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 style="thin">
        <color rgb="FF30206B"/>
      </right>
      <top style="thin">
        <color rgb="FF30206B"/>
      </top>
      <bottom style="thin">
        <color rgb="FF30206B"/>
      </bottom>
      <diagonal/>
    </border>
    <border>
      <left/>
      <right style="thin">
        <color rgb="FF30206B"/>
      </right>
      <top style="thin">
        <color rgb="FF30206B"/>
      </top>
      <bottom style="medium">
        <color rgb="FF30206B"/>
      </bottom>
      <diagonal/>
    </border>
    <border>
      <left style="thin">
        <color rgb="FF30206B"/>
      </left>
      <right style="thin">
        <color rgb="FF30206B"/>
      </right>
      <top/>
      <bottom style="thin">
        <color rgb="FF30206B"/>
      </bottom>
      <diagonal/>
    </border>
    <border>
      <left style="thin">
        <color rgb="FF30206B"/>
      </left>
      <right/>
      <top/>
      <bottom style="thin">
        <color rgb="FF30206B"/>
      </bottom>
      <diagonal/>
    </border>
    <border>
      <left/>
      <right/>
      <top/>
      <bottom style="medium">
        <color rgb="FF30206B"/>
      </bottom>
      <diagonal/>
    </border>
    <border>
      <left/>
      <right style="medium">
        <color rgb="FF30206B"/>
      </right>
      <top/>
      <bottom/>
      <diagonal/>
    </border>
    <border>
      <left/>
      <right style="thin">
        <color rgb="FF30206B"/>
      </right>
      <top/>
      <bottom style="medium">
        <color rgb="FF30206B"/>
      </bottom>
      <diagonal/>
    </border>
    <border>
      <left/>
      <right style="thin">
        <color rgb="FF30206B"/>
      </right>
      <top style="thin">
        <color rgb="FF30206B"/>
      </top>
      <bottom/>
      <diagonal/>
    </border>
    <border>
      <left/>
      <right style="medium">
        <color rgb="FF30206B"/>
      </right>
      <top/>
      <bottom style="medium">
        <color rgb="FF30206B"/>
      </bottom>
      <diagonal/>
    </border>
    <border>
      <left/>
      <right style="thin">
        <color rgb="FF30206B"/>
      </right>
      <top/>
      <bottom style="thin">
        <color rgb="FF30206B"/>
      </bottom>
      <diagonal/>
    </border>
    <border>
      <left style="medium">
        <color rgb="FF30206B"/>
      </left>
      <right style="thin">
        <color rgb="FF30206B"/>
      </right>
      <top style="thin">
        <color rgb="FF30206B"/>
      </top>
      <bottom/>
      <diagonal/>
    </border>
    <border>
      <left style="medium">
        <color rgb="FF30206B"/>
      </left>
      <right style="thin">
        <color rgb="FF30206B"/>
      </right>
      <top/>
      <bottom style="thin">
        <color rgb="FF30206B"/>
      </bottom>
      <diagonal/>
    </border>
    <border>
      <left style="medium">
        <color rgb="FF30206B"/>
      </left>
      <right style="thin">
        <color rgb="FF30206B"/>
      </right>
      <top/>
      <bottom/>
      <diagonal/>
    </border>
    <border>
      <left style="medium">
        <color rgb="FF30206B"/>
      </left>
      <right style="thin">
        <color rgb="FF30206B"/>
      </right>
      <top/>
      <bottom style="medium">
        <color rgb="FF30206B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11" fillId="0" borderId="0" xfId="0" applyFont="1"/>
    <xf numFmtId="0" fontId="14" fillId="0" borderId="0" xfId="0" applyFont="1" applyAlignment="1">
      <alignment horizontal="left" vertical="center" readingOrder="1"/>
    </xf>
    <xf numFmtId="0" fontId="11" fillId="4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3" fillId="4" borderId="0" xfId="0" applyFont="1" applyFill="1"/>
    <xf numFmtId="0" fontId="11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3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4" borderId="0" xfId="1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8" fillId="2" borderId="0" xfId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8" fillId="4" borderId="0" xfId="1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16" fillId="0" borderId="0" xfId="0" applyFont="1"/>
    <xf numFmtId="0" fontId="8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4" fillId="0" borderId="0" xfId="1" applyFont="1"/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3" fontId="5" fillId="6" borderId="4" xfId="0" applyNumberFormat="1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3" fontId="21" fillId="5" borderId="2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3" fontId="21" fillId="4" borderId="8" xfId="0" applyNumberFormat="1" applyFont="1" applyFill="1" applyBorder="1" applyAlignment="1">
      <alignment horizontal="center" vertical="center"/>
    </xf>
    <xf numFmtId="3" fontId="21" fillId="4" borderId="9" xfId="0" applyNumberFormat="1" applyFont="1" applyFill="1" applyBorder="1" applyAlignment="1">
      <alignment horizontal="center" vertical="center"/>
    </xf>
    <xf numFmtId="0" fontId="25" fillId="0" borderId="0" xfId="1" applyFont="1"/>
    <xf numFmtId="9" fontId="5" fillId="6" borderId="4" xfId="0" applyNumberFormat="1" applyFont="1" applyFill="1" applyBorder="1" applyAlignment="1">
      <alignment horizontal="center" vertical="center"/>
    </xf>
    <xf numFmtId="9" fontId="5" fillId="6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1" applyFont="1"/>
    <xf numFmtId="0" fontId="27" fillId="0" borderId="0" xfId="1" applyFont="1"/>
    <xf numFmtId="0" fontId="28" fillId="0" borderId="0" xfId="0" applyFont="1"/>
    <xf numFmtId="0" fontId="11" fillId="0" borderId="13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7" fillId="0" borderId="0" xfId="0" applyFont="1"/>
    <xf numFmtId="0" fontId="21" fillId="5" borderId="2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9" fontId="5" fillId="6" borderId="16" xfId="0" applyNumberFormat="1" applyFont="1" applyFill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4" fillId="4" borderId="0" xfId="0" applyFont="1" applyFill="1"/>
    <xf numFmtId="0" fontId="21" fillId="0" borderId="0" xfId="0" applyFont="1"/>
    <xf numFmtId="3" fontId="21" fillId="5" borderId="18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29" fillId="6" borderId="17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30" fillId="0" borderId="0" xfId="0" applyFont="1"/>
    <xf numFmtId="0" fontId="5" fillId="0" borderId="0" xfId="0" applyFont="1"/>
    <xf numFmtId="0" fontId="31" fillId="0" borderId="0" xfId="0" applyFont="1"/>
    <xf numFmtId="0" fontId="11" fillId="0" borderId="8" xfId="0" applyFont="1" applyBorder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" fontId="5" fillId="5" borderId="2" xfId="0" applyNumberFormat="1" applyFont="1" applyFill="1" applyBorder="1" applyAlignment="1">
      <alignment vertical="center"/>
    </xf>
    <xf numFmtId="164" fontId="5" fillId="6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/>
    </xf>
    <xf numFmtId="164" fontId="5" fillId="6" borderId="4" xfId="0" applyNumberFormat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1" fillId="4" borderId="8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1" fontId="11" fillId="4" borderId="2" xfId="0" applyNumberFormat="1" applyFont="1" applyFill="1" applyBorder="1" applyAlignment="1">
      <alignment vertical="center"/>
    </xf>
    <xf numFmtId="164" fontId="11" fillId="4" borderId="2" xfId="0" applyNumberFormat="1" applyFont="1" applyFill="1" applyBorder="1" applyAlignment="1">
      <alignment vertical="center"/>
    </xf>
    <xf numFmtId="164" fontId="11" fillId="6" borderId="4" xfId="0" applyNumberFormat="1" applyFont="1" applyFill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1" fontId="10" fillId="4" borderId="2" xfId="0" applyNumberFormat="1" applyFont="1" applyFill="1" applyBorder="1" applyAlignment="1">
      <alignment vertical="center"/>
    </xf>
    <xf numFmtId="164" fontId="10" fillId="4" borderId="2" xfId="0" applyNumberFormat="1" applyFont="1" applyFill="1" applyBorder="1" applyAlignment="1">
      <alignment vertical="center"/>
    </xf>
    <xf numFmtId="164" fontId="10" fillId="6" borderId="4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10" fillId="4" borderId="8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1" fontId="10" fillId="4" borderId="2" xfId="0" applyNumberFormat="1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164" fontId="10" fillId="6" borderId="4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1" fontId="13" fillId="0" borderId="2" xfId="0" applyNumberFormat="1" applyFont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left" vertical="center" wrapText="1"/>
    </xf>
    <xf numFmtId="1" fontId="11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/>
    </xf>
    <xf numFmtId="164" fontId="9" fillId="6" borderId="5" xfId="0" applyNumberFormat="1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3" fontId="21" fillId="6" borderId="4" xfId="0" applyNumberFormat="1" applyFont="1" applyFill="1" applyBorder="1" applyAlignment="1">
      <alignment horizontal="center" vertical="center"/>
    </xf>
    <xf numFmtId="3" fontId="21" fillId="6" borderId="5" xfId="0" applyNumberFormat="1" applyFont="1" applyFill="1" applyBorder="1" applyAlignment="1">
      <alignment horizontal="center" vertical="center"/>
    </xf>
    <xf numFmtId="3" fontId="21" fillId="6" borderId="2" xfId="0" applyNumberFormat="1" applyFont="1" applyFill="1" applyBorder="1" applyAlignment="1">
      <alignment horizontal="center" vertical="center"/>
    </xf>
    <xf numFmtId="3" fontId="21" fillId="6" borderId="1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165" fontId="21" fillId="5" borderId="2" xfId="0" applyNumberFormat="1" applyFont="1" applyFill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2" xfId="1" applyFont="1" applyBorder="1" applyAlignment="1">
      <alignment vertical="center" wrapText="1"/>
    </xf>
    <xf numFmtId="165" fontId="21" fillId="5" borderId="21" xfId="0" applyNumberFormat="1" applyFont="1" applyFill="1" applyBorder="1" applyAlignment="1">
      <alignment vertical="center"/>
    </xf>
    <xf numFmtId="165" fontId="21" fillId="5" borderId="12" xfId="0" applyNumberFormat="1" applyFont="1" applyFill="1" applyBorder="1" applyAlignment="1">
      <alignment vertical="center"/>
    </xf>
    <xf numFmtId="0" fontId="13" fillId="0" borderId="22" xfId="0" applyFont="1" applyBorder="1"/>
    <xf numFmtId="1" fontId="21" fillId="5" borderId="10" xfId="0" applyNumberFormat="1" applyFont="1" applyFill="1" applyBorder="1" applyAlignment="1">
      <alignment vertical="center"/>
    </xf>
    <xf numFmtId="165" fontId="5" fillId="6" borderId="5" xfId="0" applyNumberFormat="1" applyFont="1" applyFill="1" applyBorder="1" applyAlignment="1">
      <alignment vertical="center"/>
    </xf>
    <xf numFmtId="165" fontId="21" fillId="5" borderId="4" xfId="0" applyNumberFormat="1" applyFont="1" applyFill="1" applyBorder="1" applyAlignment="1">
      <alignment vertical="center"/>
    </xf>
    <xf numFmtId="165" fontId="21" fillId="5" borderId="4" xfId="1" applyNumberFormat="1" applyFont="1" applyFill="1" applyBorder="1" applyAlignment="1">
      <alignment vertical="center"/>
    </xf>
    <xf numFmtId="165" fontId="21" fillId="5" borderId="4" xfId="1" applyNumberFormat="1" applyFont="1" applyFill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164" fontId="5" fillId="6" borderId="5" xfId="0" applyNumberFormat="1" applyFont="1" applyFill="1" applyBorder="1" applyAlignment="1">
      <alignment vertical="center"/>
    </xf>
    <xf numFmtId="0" fontId="3" fillId="0" borderId="23" xfId="0" applyFont="1" applyBorder="1"/>
    <xf numFmtId="0" fontId="34" fillId="0" borderId="22" xfId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164" fontId="5" fillId="6" borderId="10" xfId="0" applyNumberFormat="1" applyFont="1" applyFill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/>
    </xf>
    <xf numFmtId="0" fontId="3" fillId="0" borderId="23" xfId="0" applyFont="1" applyBorder="1" applyAlignment="1">
      <alignment wrapText="1"/>
    </xf>
    <xf numFmtId="0" fontId="11" fillId="0" borderId="18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1" fontId="21" fillId="5" borderId="2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10" fillId="0" borderId="0" xfId="0" applyFont="1" applyAlignment="1">
      <alignment horizontal="center" wrapText="1"/>
    </xf>
    <xf numFmtId="3" fontId="10" fillId="0" borderId="0" xfId="0" applyNumberFormat="1" applyFont="1" applyAlignment="1">
      <alignment horizontal="center" wrapText="1"/>
    </xf>
    <xf numFmtId="0" fontId="6" fillId="0" borderId="0" xfId="1" applyFont="1" applyBorder="1"/>
    <xf numFmtId="0" fontId="11" fillId="0" borderId="0" xfId="0" applyFont="1" applyAlignment="1">
      <alignment horizontal="center" wrapText="1"/>
    </xf>
    <xf numFmtId="3" fontId="11" fillId="0" borderId="0" xfId="0" applyNumberFormat="1" applyFont="1" applyAlignment="1">
      <alignment horizontal="center" wrapText="1"/>
    </xf>
    <xf numFmtId="1" fontId="5" fillId="6" borderId="2" xfId="0" applyNumberFormat="1" applyFont="1" applyFill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/>
    </xf>
    <xf numFmtId="2" fontId="5" fillId="6" borderId="4" xfId="0" applyNumberFormat="1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3" fontId="21" fillId="5" borderId="10" xfId="0" applyNumberFormat="1" applyFont="1" applyFill="1" applyBorder="1" applyAlignment="1">
      <alignment horizontal="center" vertical="center"/>
    </xf>
    <xf numFmtId="1" fontId="5" fillId="6" borderId="10" xfId="0" applyNumberFormat="1" applyFont="1" applyFill="1" applyBorder="1" applyAlignment="1">
      <alignment horizontal="center" vertical="center"/>
    </xf>
    <xf numFmtId="2" fontId="5" fillId="6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" fontId="5" fillId="6" borderId="3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" fontId="5" fillId="6" borderId="4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6" fontId="5" fillId="6" borderId="5" xfId="0" applyNumberFormat="1" applyFont="1" applyFill="1" applyBorder="1" applyAlignment="1">
      <alignment horizontal="center" vertical="center" wrapText="1"/>
    </xf>
    <xf numFmtId="3" fontId="5" fillId="6" borderId="5" xfId="0" applyNumberFormat="1" applyFont="1" applyFill="1" applyBorder="1" applyAlignment="1">
      <alignment horizontal="center" vertical="center" wrapText="1"/>
    </xf>
    <xf numFmtId="9" fontId="11" fillId="6" borderId="16" xfId="0" applyNumberFormat="1" applyFont="1" applyFill="1" applyBorder="1" applyAlignment="1">
      <alignment horizontal="center" vertical="center" wrapText="1"/>
    </xf>
    <xf numFmtId="165" fontId="11" fillId="6" borderId="16" xfId="0" applyNumberFormat="1" applyFont="1" applyFill="1" applyBorder="1" applyAlignment="1">
      <alignment horizontal="center" wrapText="1"/>
    </xf>
    <xf numFmtId="165" fontId="5" fillId="6" borderId="4" xfId="0" applyNumberFormat="1" applyFont="1" applyFill="1" applyBorder="1" applyAlignment="1">
      <alignment horizontal="center" vertical="center"/>
    </xf>
    <xf numFmtId="165" fontId="5" fillId="6" borderId="5" xfId="0" applyNumberFormat="1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vertical="center" wrapText="1"/>
    </xf>
    <xf numFmtId="3" fontId="21" fillId="5" borderId="4" xfId="0" applyNumberFormat="1" applyFont="1" applyFill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65" fontId="21" fillId="5" borderId="5" xfId="0" applyNumberFormat="1" applyFont="1" applyFill="1" applyBorder="1" applyAlignment="1">
      <alignment vertical="center"/>
    </xf>
    <xf numFmtId="0" fontId="5" fillId="0" borderId="0" xfId="0" applyFont="1" applyAlignment="1">
      <alignment horizontal="left" wrapText="1"/>
    </xf>
    <xf numFmtId="0" fontId="11" fillId="4" borderId="15" xfId="0" applyFont="1" applyFill="1" applyBorder="1" applyAlignment="1">
      <alignment horizontal="left" vertical="center" wrapText="1"/>
    </xf>
    <xf numFmtId="165" fontId="5" fillId="6" borderId="16" xfId="0" applyNumberFormat="1" applyFont="1" applyFill="1" applyBorder="1" applyAlignment="1">
      <alignment vertical="center"/>
    </xf>
    <xf numFmtId="3" fontId="21" fillId="8" borderId="10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vertical="center"/>
    </xf>
    <xf numFmtId="0" fontId="11" fillId="8" borderId="14" xfId="0" applyFont="1" applyFill="1" applyBorder="1" applyAlignment="1" applyProtection="1">
      <alignment horizontal="center" vertical="center"/>
      <protection locked="0"/>
    </xf>
    <xf numFmtId="0" fontId="21" fillId="8" borderId="2" xfId="0" applyFont="1" applyFill="1" applyBorder="1" applyAlignment="1" applyProtection="1">
      <alignment horizontal="center" vertical="center"/>
      <protection locked="0"/>
    </xf>
    <xf numFmtId="3" fontId="21" fillId="8" borderId="2" xfId="0" applyNumberFormat="1" applyFont="1" applyFill="1" applyBorder="1" applyAlignment="1" applyProtection="1">
      <alignment horizontal="center" vertical="center"/>
      <protection locked="0"/>
    </xf>
    <xf numFmtId="0" fontId="21" fillId="8" borderId="10" xfId="0" applyFont="1" applyFill="1" applyBorder="1" applyAlignment="1" applyProtection="1">
      <alignment horizontal="center" vertical="center"/>
      <protection locked="0"/>
    </xf>
    <xf numFmtId="0" fontId="11" fillId="8" borderId="16" xfId="0" applyFont="1" applyFill="1" applyBorder="1" applyAlignment="1" applyProtection="1">
      <alignment horizontal="center" vertical="center"/>
      <protection locked="0"/>
    </xf>
    <xf numFmtId="3" fontId="21" fillId="8" borderId="19" xfId="0" applyNumberFormat="1" applyFont="1" applyFill="1" applyBorder="1" applyAlignment="1" applyProtection="1">
      <alignment horizontal="center" vertical="center"/>
      <protection locked="0"/>
    </xf>
    <xf numFmtId="3" fontId="21" fillId="8" borderId="4" xfId="0" applyNumberFormat="1" applyFont="1" applyFill="1" applyBorder="1" applyAlignment="1" applyProtection="1">
      <alignment horizontal="center" vertical="center"/>
      <protection locked="0"/>
    </xf>
    <xf numFmtId="3" fontId="21" fillId="8" borderId="5" xfId="0" applyNumberFormat="1" applyFont="1" applyFill="1" applyBorder="1" applyAlignment="1" applyProtection="1">
      <alignment horizontal="center" vertical="center"/>
      <protection locked="0"/>
    </xf>
    <xf numFmtId="0" fontId="11" fillId="8" borderId="4" xfId="0" applyFont="1" applyFill="1" applyBorder="1" applyAlignment="1" applyProtection="1">
      <alignment vertical="center"/>
      <protection locked="0"/>
    </xf>
    <xf numFmtId="0" fontId="11" fillId="8" borderId="5" xfId="0" applyFont="1" applyFill="1" applyBorder="1" applyAlignment="1" applyProtection="1">
      <alignment vertical="center"/>
      <protection locked="0"/>
    </xf>
    <xf numFmtId="1" fontId="5" fillId="8" borderId="2" xfId="0" applyNumberFormat="1" applyFont="1" applyFill="1" applyBorder="1" applyAlignment="1" applyProtection="1">
      <alignment vertical="center"/>
      <protection locked="0"/>
    </xf>
    <xf numFmtId="164" fontId="5" fillId="8" borderId="2" xfId="0" applyNumberFormat="1" applyFont="1" applyFill="1" applyBorder="1" applyAlignment="1" applyProtection="1">
      <alignment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5" fillId="8" borderId="10" xfId="0" applyFont="1" applyFill="1" applyBorder="1" applyAlignment="1" applyProtection="1">
      <alignment horizontal="center" vertical="center"/>
      <protection locked="0"/>
    </xf>
    <xf numFmtId="0" fontId="5" fillId="8" borderId="5" xfId="0" applyFont="1" applyFill="1" applyBorder="1" applyAlignment="1" applyProtection="1">
      <alignment horizontal="center" vertical="center"/>
      <protection locked="0"/>
    </xf>
    <xf numFmtId="165" fontId="21" fillId="8" borderId="10" xfId="0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 vertical="center"/>
      <protection locked="0"/>
    </xf>
    <xf numFmtId="14" fontId="5" fillId="8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8" borderId="10" xfId="0" applyNumberFormat="1" applyFont="1" applyFill="1" applyBorder="1" applyAlignment="1" applyProtection="1">
      <alignment horizontal="center" vertical="center" wrapText="1"/>
      <protection locked="0"/>
    </xf>
    <xf numFmtId="165" fontId="21" fillId="8" borderId="2" xfId="0" applyNumberFormat="1" applyFont="1" applyFill="1" applyBorder="1" applyAlignment="1" applyProtection="1">
      <alignment vertical="center"/>
      <protection locked="0"/>
    </xf>
    <xf numFmtId="165" fontId="21" fillId="8" borderId="4" xfId="0" applyNumberFormat="1" applyFont="1" applyFill="1" applyBorder="1" applyAlignment="1" applyProtection="1">
      <alignment vertical="center"/>
      <protection locked="0"/>
    </xf>
    <xf numFmtId="165" fontId="21" fillId="8" borderId="4" xfId="1" applyNumberFormat="1" applyFont="1" applyFill="1" applyBorder="1" applyAlignment="1" applyProtection="1">
      <alignment vertical="center"/>
      <protection locked="0"/>
    </xf>
    <xf numFmtId="165" fontId="21" fillId="8" borderId="4" xfId="1" applyNumberFormat="1" applyFont="1" applyFill="1" applyBorder="1" applyAlignment="1" applyProtection="1">
      <alignment vertical="center" wrapText="1"/>
      <protection locked="0"/>
    </xf>
    <xf numFmtId="1" fontId="21" fillId="8" borderId="10" xfId="0" applyNumberFormat="1" applyFont="1" applyFill="1" applyBorder="1" applyAlignment="1" applyProtection="1">
      <alignment vertical="center"/>
      <protection locked="0"/>
    </xf>
    <xf numFmtId="1" fontId="21" fillId="8" borderId="10" xfId="0" applyNumberFormat="1" applyFont="1" applyFill="1" applyBorder="1" applyAlignment="1" applyProtection="1">
      <alignment horizontal="center" vertical="center"/>
      <protection locked="0"/>
    </xf>
    <xf numFmtId="0" fontId="21" fillId="8" borderId="8" xfId="0" applyFont="1" applyFill="1" applyBorder="1" applyAlignment="1" applyProtection="1">
      <alignment horizontal="center" vertical="center"/>
      <protection locked="0"/>
    </xf>
    <xf numFmtId="0" fontId="21" fillId="8" borderId="9" xfId="0" applyFont="1" applyFill="1" applyBorder="1" applyAlignment="1" applyProtection="1">
      <alignment horizontal="center" vertical="center"/>
      <protection locked="0"/>
    </xf>
    <xf numFmtId="165" fontId="21" fillId="8" borderId="2" xfId="0" applyNumberFormat="1" applyFont="1" applyFill="1" applyBorder="1" applyAlignment="1" applyProtection="1">
      <alignment horizontal="center" vertical="center"/>
      <protection locked="0"/>
    </xf>
    <xf numFmtId="3" fontId="21" fillId="8" borderId="4" xfId="0" applyNumberFormat="1" applyFont="1" applyFill="1" applyBorder="1" applyAlignment="1" applyProtection="1">
      <alignment vertical="center"/>
      <protection locked="0"/>
    </xf>
    <xf numFmtId="165" fontId="21" fillId="8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1" fillId="9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6" fillId="7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0" fillId="7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22" fillId="2" borderId="0" xfId="1" applyFont="1" applyFill="1" applyAlignment="1">
      <alignment horizontal="left" vertical="center" wrapText="1"/>
    </xf>
    <xf numFmtId="3" fontId="21" fillId="4" borderId="8" xfId="0" applyNumberFormat="1" applyFont="1" applyFill="1" applyBorder="1" applyAlignment="1">
      <alignment horizontal="center" vertical="center"/>
    </xf>
    <xf numFmtId="3" fontId="21" fillId="4" borderId="9" xfId="0" applyNumberFormat="1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9" fontId="21" fillId="6" borderId="9" xfId="0" applyNumberFormat="1" applyFont="1" applyFill="1" applyBorder="1" applyAlignment="1">
      <alignment horizontal="center" vertical="center"/>
    </xf>
    <xf numFmtId="9" fontId="21" fillId="6" borderId="10" xfId="0" applyNumberFormat="1" applyFont="1" applyFill="1" applyBorder="1" applyAlignment="1">
      <alignment horizontal="center" vertical="center"/>
    </xf>
    <xf numFmtId="9" fontId="5" fillId="6" borderId="10" xfId="0" applyNumberFormat="1" applyFont="1" applyFill="1" applyBorder="1" applyAlignment="1">
      <alignment horizontal="center" vertical="center"/>
    </xf>
    <xf numFmtId="9" fontId="5" fillId="6" borderId="5" xfId="0" applyNumberFormat="1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3" fontId="21" fillId="4" borderId="28" xfId="0" applyNumberFormat="1" applyFont="1" applyFill="1" applyBorder="1" applyAlignment="1">
      <alignment horizontal="center" vertical="center"/>
    </xf>
    <xf numFmtId="3" fontId="21" fillId="4" borderId="29" xfId="0" applyNumberFormat="1" applyFont="1" applyFill="1" applyBorder="1" applyAlignment="1">
      <alignment horizontal="center" vertical="center"/>
    </xf>
    <xf numFmtId="3" fontId="21" fillId="4" borderId="30" xfId="0" applyNumberFormat="1" applyFont="1" applyFill="1" applyBorder="1" applyAlignment="1">
      <alignment horizontal="center" vertical="center"/>
    </xf>
    <xf numFmtId="3" fontId="21" fillId="4" borderId="31" xfId="0" applyNumberFormat="1" applyFont="1" applyFill="1" applyBorder="1" applyAlignment="1">
      <alignment horizontal="center" vertical="center"/>
    </xf>
    <xf numFmtId="0" fontId="35" fillId="7" borderId="22" xfId="0" applyFont="1" applyFill="1" applyBorder="1" applyAlignment="1">
      <alignment horizontal="center" vertical="center"/>
    </xf>
    <xf numFmtId="0" fontId="35" fillId="7" borderId="24" xfId="0" applyFont="1" applyFill="1" applyBorder="1" applyAlignment="1">
      <alignment horizontal="center" vertical="center"/>
    </xf>
    <xf numFmtId="2" fontId="11" fillId="0" borderId="27" xfId="0" applyNumberFormat="1" applyFont="1" applyBorder="1" applyAlignment="1">
      <alignment horizontal="left" vertical="center" wrapText="1"/>
    </xf>
    <xf numFmtId="2" fontId="11" fillId="0" borderId="20" xfId="0" applyNumberFormat="1" applyFont="1" applyBorder="1" applyAlignment="1">
      <alignment horizontal="left" vertical="center" wrapText="1"/>
    </xf>
    <xf numFmtId="0" fontId="11" fillId="0" borderId="18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2" fontId="11" fillId="0" borderId="3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0E7FF"/>
      <color rgb="FF30206B"/>
      <color rgb="FFE9FAFF"/>
      <color rgb="FF1EBBF0"/>
      <color rgb="FF5D5CFF"/>
      <color rgb="FFDFDEFF"/>
      <color rgb="FFFFE9BF"/>
      <color rgb="FFBEBEFF"/>
      <color rgb="FFCACFE6"/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sheetMetadata" Target="metadata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16732</xdr:colOff>
      <xdr:row>0</xdr:row>
      <xdr:rowOff>127001</xdr:rowOff>
    </xdr:from>
    <xdr:to>
      <xdr:col>2</xdr:col>
      <xdr:colOff>1607610</xdr:colOff>
      <xdr:row>1</xdr:row>
      <xdr:rowOff>278795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86287A-8AC4-0C40-B942-76F7670D2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032" y="127001"/>
          <a:ext cx="2048078" cy="596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ihr.com/blog/how-to-calculate-employee-turnover-rate/?utm_source=resources&amp;utm_medium=resource&amp;utm_campaign=guide&amp;utm_content=hr-metrics-cheat-sheet" TargetMode="External"/><Relationship Id="rId2" Type="http://schemas.openxmlformats.org/officeDocument/2006/relationships/hyperlink" Target="https://www.aihr.com/blog/how-to-calculate-employee-turnover-rate/?utm_source=resources&amp;utm_medium=resource&amp;utm_campaign=guide&amp;utm_content=hr-metrics-cheat-sheet" TargetMode="External"/><Relationship Id="rId1" Type="http://schemas.openxmlformats.org/officeDocument/2006/relationships/hyperlink" Target="https://www.analyticsinhr.com/blog/how-to-calculate-employee-turnover-rate/?utm_source=resources&amp;utm_medium=resource&amp;utm_campaign=guide&amp;utm_content=hr-metrics-cheat-sheet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www.aihr.com/blog/how-to-calculate-employee-turnover-rate/?utm_source=resources&amp;utm_medium=resource&amp;utm_campaign=guide&amp;utm_content=hr-metrics-cheat-sheet" TargetMode="External"/><Relationship Id="rId4" Type="http://schemas.openxmlformats.org/officeDocument/2006/relationships/hyperlink" Target="https://www.aihr.com/blog/how-to-calculate-employee-turnover-rate/?utm_source=resources&amp;utm_medium=resource&amp;utm_campaign=guide&amp;utm_content=hr-metrics-cheat-sheet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meanddate.com/date/workday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C1C82-ADC0-9E41-8F23-64F18FC7B620}">
  <sheetPr codeName="Sheet2"/>
  <dimension ref="A1:M113"/>
  <sheetViews>
    <sheetView showGridLines="0" tabSelected="1" zoomScaleNormal="80" workbookViewId="0"/>
  </sheetViews>
  <sheetFormatPr baseColWidth="10" defaultRowHeight="35" customHeight="1" x14ac:dyDescent="0.2"/>
  <cols>
    <col min="1" max="1" width="6.5" style="2" customWidth="1"/>
    <col min="2" max="2" width="6" style="25" customWidth="1"/>
    <col min="3" max="3" width="60.33203125" style="25" customWidth="1"/>
    <col min="4" max="4" width="2.1640625" style="25" customWidth="1"/>
    <col min="5" max="5" width="2.6640625" style="25" hidden="1" customWidth="1"/>
    <col min="6" max="6" width="122.1640625" style="25" customWidth="1"/>
    <col min="7" max="7" width="6.1640625" style="25" customWidth="1"/>
    <col min="8" max="8" width="3.1640625" style="25" customWidth="1"/>
    <col min="9" max="9" width="2.83203125" style="25" customWidth="1"/>
    <col min="10" max="10" width="4.6640625" style="25" customWidth="1"/>
    <col min="11" max="11" width="24.33203125" style="26" customWidth="1"/>
    <col min="12" max="12" width="8.33203125" style="25" customWidth="1"/>
    <col min="13" max="13" width="37.33203125" style="25" customWidth="1"/>
    <col min="14" max="16384" width="10.83203125" style="25"/>
  </cols>
  <sheetData>
    <row r="1" spans="1:13" ht="35" customHeight="1" x14ac:dyDescent="0.2">
      <c r="B1" s="2"/>
      <c r="C1" s="2"/>
    </row>
    <row r="2" spans="1:13" ht="35" customHeight="1" x14ac:dyDescent="0.3">
      <c r="B2" s="3"/>
    </row>
    <row r="3" spans="1:13" ht="35" customHeight="1" x14ac:dyDescent="0.2">
      <c r="B3" s="248" t="s">
        <v>0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ht="13" customHeight="1" x14ac:dyDescent="0.2">
      <c r="B4" s="2"/>
      <c r="C4" s="2"/>
    </row>
    <row r="5" spans="1:13" ht="21" x14ac:dyDescent="0.2">
      <c r="B5" s="250" t="s">
        <v>360</v>
      </c>
      <c r="C5" s="250"/>
    </row>
    <row r="6" spans="1:13" ht="35" customHeight="1" x14ac:dyDescent="0.2">
      <c r="B6" s="246">
        <v>1</v>
      </c>
      <c r="C6" s="247" t="s">
        <v>362</v>
      </c>
    </row>
    <row r="7" spans="1:13" ht="21" x14ac:dyDescent="0.2">
      <c r="B7" s="5"/>
      <c r="C7" s="5"/>
    </row>
    <row r="8" spans="1:13" ht="35" customHeight="1" x14ac:dyDescent="0.2">
      <c r="B8" s="246">
        <v>2</v>
      </c>
      <c r="C8" s="5" t="s">
        <v>361</v>
      </c>
    </row>
    <row r="9" spans="1:13" ht="21" x14ac:dyDescent="0.2">
      <c r="B9" s="5"/>
      <c r="C9" s="5"/>
    </row>
    <row r="10" spans="1:13" ht="35" customHeight="1" x14ac:dyDescent="0.2">
      <c r="B10" s="246">
        <v>3</v>
      </c>
      <c r="C10" s="149" t="s">
        <v>363</v>
      </c>
      <c r="D10" s="5"/>
      <c r="E10" s="5"/>
      <c r="F10" s="5"/>
    </row>
    <row r="12" spans="1:13" s="244" customFormat="1" ht="40" customHeight="1" x14ac:dyDescent="0.2">
      <c r="A12" s="2"/>
      <c r="B12" s="249" t="s">
        <v>357</v>
      </c>
      <c r="C12" s="249"/>
      <c r="D12" s="213"/>
      <c r="F12" s="213"/>
      <c r="G12" s="213"/>
      <c r="H12" s="213"/>
      <c r="I12" s="213"/>
      <c r="J12" s="213"/>
      <c r="K12" s="213"/>
      <c r="L12" s="213"/>
      <c r="M12" s="213"/>
    </row>
    <row r="13" spans="1:13" s="36" customFormat="1" ht="40" customHeight="1" x14ac:dyDescent="0.2">
      <c r="A13" s="2"/>
      <c r="B13" s="12">
        <v>1</v>
      </c>
      <c r="C13" s="12" t="s">
        <v>1</v>
      </c>
      <c r="D13" s="13"/>
      <c r="F13" s="14" t="s">
        <v>218</v>
      </c>
      <c r="G13" s="13"/>
      <c r="H13" s="13"/>
      <c r="I13" s="13"/>
      <c r="J13" s="13"/>
      <c r="K13" s="27" t="s">
        <v>2</v>
      </c>
      <c r="L13" s="28"/>
      <c r="M13" s="28"/>
    </row>
    <row r="14" spans="1:13" s="36" customFormat="1" ht="40" customHeight="1" x14ac:dyDescent="0.2">
      <c r="A14" s="2"/>
      <c r="B14" s="9">
        <v>2</v>
      </c>
      <c r="C14" s="9" t="s">
        <v>352</v>
      </c>
      <c r="D14" s="15"/>
      <c r="F14" s="16" t="s">
        <v>5</v>
      </c>
      <c r="G14" s="15"/>
      <c r="H14" s="15"/>
      <c r="I14" s="15"/>
      <c r="J14" s="15"/>
      <c r="K14" s="29" t="s">
        <v>2</v>
      </c>
      <c r="L14" s="30"/>
      <c r="M14" s="30"/>
    </row>
    <row r="15" spans="1:13" s="36" customFormat="1" ht="40" customHeight="1" x14ac:dyDescent="0.2">
      <c r="A15" s="2"/>
      <c r="B15" s="12">
        <v>3</v>
      </c>
      <c r="C15" s="12" t="s">
        <v>4</v>
      </c>
      <c r="D15" s="13"/>
      <c r="F15" s="14" t="s">
        <v>219</v>
      </c>
      <c r="G15" s="14"/>
      <c r="H15" s="13"/>
      <c r="I15" s="13"/>
      <c r="J15" s="13"/>
      <c r="K15" s="27" t="s">
        <v>2</v>
      </c>
      <c r="L15" s="28"/>
      <c r="M15" s="28"/>
    </row>
    <row r="16" spans="1:13" s="36" customFormat="1" ht="40" customHeight="1" x14ac:dyDescent="0.2">
      <c r="A16" s="2"/>
      <c r="B16" s="9">
        <v>4</v>
      </c>
      <c r="C16" s="9" t="s">
        <v>8</v>
      </c>
      <c r="D16" s="15"/>
      <c r="F16" s="16" t="s">
        <v>9</v>
      </c>
      <c r="G16" s="16"/>
      <c r="H16" s="15"/>
      <c r="I16" s="15"/>
      <c r="J16" s="15"/>
      <c r="K16" s="29" t="s">
        <v>2</v>
      </c>
      <c r="L16" s="30"/>
      <c r="M16" s="30"/>
    </row>
    <row r="17" spans="1:13" s="36" customFormat="1" ht="40" customHeight="1" x14ac:dyDescent="0.2">
      <c r="A17" s="2"/>
      <c r="B17" s="12">
        <v>5</v>
      </c>
      <c r="C17" s="12" t="s">
        <v>6</v>
      </c>
      <c r="D17" s="13"/>
      <c r="F17" s="14" t="s">
        <v>220</v>
      </c>
      <c r="G17" s="14"/>
      <c r="H17" s="13"/>
      <c r="I17" s="13"/>
      <c r="J17" s="13"/>
      <c r="K17" s="27" t="s">
        <v>2</v>
      </c>
      <c r="L17" s="28"/>
      <c r="M17" s="28"/>
    </row>
    <row r="18" spans="1:13" s="36" customFormat="1" ht="40" customHeight="1" x14ac:dyDescent="0.2">
      <c r="A18" s="2"/>
      <c r="B18" s="9">
        <v>6</v>
      </c>
      <c r="C18" s="9" t="s">
        <v>7</v>
      </c>
      <c r="D18" s="15"/>
      <c r="F18" s="16" t="s">
        <v>221</v>
      </c>
      <c r="G18" s="16"/>
      <c r="H18" s="15"/>
      <c r="I18" s="15"/>
      <c r="J18" s="15"/>
      <c r="K18" s="29" t="s">
        <v>2</v>
      </c>
      <c r="L18" s="30"/>
      <c r="M18" s="30"/>
    </row>
    <row r="19" spans="1:13" s="36" customFormat="1" ht="40" customHeight="1" x14ac:dyDescent="0.2">
      <c r="A19" s="2"/>
      <c r="B19" s="12">
        <v>7</v>
      </c>
      <c r="C19" s="12" t="s">
        <v>10</v>
      </c>
      <c r="D19" s="13"/>
      <c r="F19" s="14" t="s">
        <v>11</v>
      </c>
      <c r="G19" s="14"/>
      <c r="H19" s="13"/>
      <c r="I19" s="13"/>
      <c r="J19" s="13"/>
      <c r="K19" s="27" t="s">
        <v>2</v>
      </c>
      <c r="L19" s="28"/>
      <c r="M19" s="28"/>
    </row>
    <row r="20" spans="1:13" s="36" customFormat="1" ht="40" customHeight="1" x14ac:dyDescent="0.2">
      <c r="A20" s="2"/>
      <c r="B20" s="9">
        <v>8</v>
      </c>
      <c r="C20" s="9" t="s">
        <v>13</v>
      </c>
      <c r="D20" s="15"/>
      <c r="F20" s="16" t="s">
        <v>12</v>
      </c>
      <c r="G20" s="16"/>
      <c r="H20" s="15"/>
      <c r="I20" s="15"/>
      <c r="J20" s="15"/>
      <c r="K20" s="29" t="s">
        <v>2</v>
      </c>
      <c r="L20" s="30"/>
      <c r="M20" s="30"/>
    </row>
    <row r="21" spans="1:13" s="36" customFormat="1" ht="40" customHeight="1" x14ac:dyDescent="0.2">
      <c r="A21" s="2"/>
      <c r="B21" s="12">
        <v>9</v>
      </c>
      <c r="C21" s="12" t="s">
        <v>14</v>
      </c>
      <c r="D21" s="13"/>
      <c r="F21" s="14" t="s">
        <v>15</v>
      </c>
      <c r="G21" s="14"/>
      <c r="H21" s="13"/>
      <c r="I21" s="13"/>
      <c r="J21" s="13"/>
      <c r="K21" s="27" t="s">
        <v>2</v>
      </c>
      <c r="L21" s="28"/>
      <c r="M21" s="28"/>
    </row>
    <row r="22" spans="1:13" s="36" customFormat="1" ht="40" customHeight="1" x14ac:dyDescent="0.2">
      <c r="A22" s="2"/>
      <c r="B22" s="9">
        <v>10</v>
      </c>
      <c r="C22" s="9" t="s">
        <v>16</v>
      </c>
      <c r="D22" s="15"/>
      <c r="F22" s="16" t="s">
        <v>17</v>
      </c>
      <c r="G22" s="16"/>
      <c r="H22" s="15"/>
      <c r="I22" s="15"/>
      <c r="J22" s="15"/>
      <c r="K22" s="29" t="s">
        <v>2</v>
      </c>
      <c r="L22" s="30"/>
      <c r="M22" s="30"/>
    </row>
    <row r="23" spans="1:13" s="36" customFormat="1" ht="40" customHeight="1" x14ac:dyDescent="0.2">
      <c r="A23" s="2"/>
      <c r="B23" s="12">
        <v>11</v>
      </c>
      <c r="C23" s="12" t="s">
        <v>18</v>
      </c>
      <c r="D23" s="13"/>
      <c r="F23" s="7" t="s">
        <v>21</v>
      </c>
      <c r="G23" s="14"/>
      <c r="H23" s="13"/>
      <c r="I23" s="13"/>
      <c r="J23" s="13"/>
      <c r="K23" s="27" t="s">
        <v>2</v>
      </c>
      <c r="L23" s="28"/>
      <c r="M23" s="28"/>
    </row>
    <row r="24" spans="1:13" s="36" customFormat="1" ht="40" customHeight="1" x14ac:dyDescent="0.2">
      <c r="A24" s="2"/>
      <c r="B24" s="9">
        <v>12</v>
      </c>
      <c r="C24" s="9" t="s">
        <v>19</v>
      </c>
      <c r="D24" s="15"/>
      <c r="F24" s="16" t="s">
        <v>20</v>
      </c>
      <c r="G24" s="16"/>
      <c r="H24" s="15"/>
      <c r="I24" s="15"/>
      <c r="J24" s="15"/>
      <c r="K24" s="29" t="s">
        <v>2</v>
      </c>
      <c r="L24" s="30"/>
      <c r="M24" s="30"/>
    </row>
    <row r="25" spans="1:13" s="36" customFormat="1" ht="40" customHeight="1" x14ac:dyDescent="0.2">
      <c r="A25" s="2"/>
      <c r="B25" s="12">
        <v>13</v>
      </c>
      <c r="C25" s="8" t="s">
        <v>66</v>
      </c>
      <c r="D25" s="13"/>
      <c r="F25" s="14" t="s">
        <v>222</v>
      </c>
      <c r="G25" s="14"/>
      <c r="H25" s="13"/>
      <c r="I25" s="13"/>
      <c r="J25" s="13"/>
      <c r="K25" s="27" t="s">
        <v>2</v>
      </c>
      <c r="L25" s="28"/>
      <c r="M25" s="28"/>
    </row>
    <row r="26" spans="1:13" s="36" customFormat="1" ht="40" customHeight="1" x14ac:dyDescent="0.2">
      <c r="A26" s="2"/>
      <c r="B26" s="9">
        <v>14</v>
      </c>
      <c r="C26" s="10" t="s">
        <v>22</v>
      </c>
      <c r="D26" s="15"/>
      <c r="F26" s="17" t="s">
        <v>242</v>
      </c>
      <c r="G26" s="16"/>
      <c r="H26" s="15"/>
      <c r="I26" s="15"/>
      <c r="J26" s="15"/>
      <c r="K26" s="29" t="s">
        <v>2</v>
      </c>
      <c r="L26" s="30"/>
      <c r="M26" s="29" t="s">
        <v>23</v>
      </c>
    </row>
    <row r="27" spans="1:13" s="36" customFormat="1" ht="40" customHeight="1" x14ac:dyDescent="0.2">
      <c r="A27" s="2"/>
      <c r="B27" s="12">
        <v>15</v>
      </c>
      <c r="C27" s="12" t="s">
        <v>24</v>
      </c>
      <c r="D27" s="13"/>
      <c r="F27" s="18" t="s">
        <v>243</v>
      </c>
      <c r="G27" s="14"/>
      <c r="H27" s="13"/>
      <c r="I27" s="13"/>
      <c r="J27" s="13"/>
      <c r="K27" s="27" t="s">
        <v>2</v>
      </c>
      <c r="L27" s="28"/>
      <c r="M27" s="27" t="s">
        <v>23</v>
      </c>
    </row>
    <row r="28" spans="1:13" s="36" customFormat="1" ht="40" customHeight="1" x14ac:dyDescent="0.2">
      <c r="A28" s="2"/>
      <c r="B28" s="9">
        <v>16</v>
      </c>
      <c r="C28" s="9" t="s">
        <v>25</v>
      </c>
      <c r="D28" s="15"/>
      <c r="F28" s="19" t="s">
        <v>246</v>
      </c>
      <c r="G28" s="16"/>
      <c r="H28" s="15"/>
      <c r="I28" s="15"/>
      <c r="J28" s="15"/>
      <c r="K28" s="29" t="s">
        <v>2</v>
      </c>
      <c r="L28" s="30"/>
      <c r="M28" s="29" t="s">
        <v>23</v>
      </c>
    </row>
    <row r="29" spans="1:13" s="36" customFormat="1" ht="40" customHeight="1" x14ac:dyDescent="0.2">
      <c r="A29" s="2"/>
      <c r="B29" s="12">
        <v>17</v>
      </c>
      <c r="C29" s="12" t="s">
        <v>26</v>
      </c>
      <c r="D29" s="13"/>
      <c r="F29" s="18" t="s">
        <v>244</v>
      </c>
      <c r="G29" s="14"/>
      <c r="H29" s="13"/>
      <c r="I29" s="13"/>
      <c r="J29" s="13"/>
      <c r="K29" s="27" t="s">
        <v>2</v>
      </c>
      <c r="L29" s="28"/>
      <c r="M29" s="27" t="s">
        <v>23</v>
      </c>
    </row>
    <row r="30" spans="1:13" s="36" customFormat="1" ht="40" customHeight="1" x14ac:dyDescent="0.2">
      <c r="A30" s="2"/>
      <c r="B30" s="9">
        <v>18</v>
      </c>
      <c r="C30" s="9" t="s">
        <v>27</v>
      </c>
      <c r="D30" s="15"/>
      <c r="F30" s="17" t="s">
        <v>245</v>
      </c>
      <c r="G30" s="16"/>
      <c r="H30" s="15"/>
      <c r="I30" s="15"/>
      <c r="J30" s="15"/>
      <c r="K30" s="29" t="s">
        <v>2</v>
      </c>
      <c r="L30" s="30"/>
      <c r="M30" s="29" t="s">
        <v>23</v>
      </c>
    </row>
    <row r="31" spans="1:13" s="245" customFormat="1" ht="55" customHeight="1" x14ac:dyDescent="0.2">
      <c r="A31" s="2"/>
      <c r="B31" s="8">
        <v>19</v>
      </c>
      <c r="C31" s="8" t="s">
        <v>28</v>
      </c>
      <c r="D31" s="20"/>
      <c r="F31" s="18" t="s">
        <v>223</v>
      </c>
      <c r="G31" s="18"/>
      <c r="H31" s="20"/>
      <c r="I31" s="20"/>
      <c r="J31" s="20"/>
      <c r="K31" s="31" t="s">
        <v>2</v>
      </c>
      <c r="L31" s="32"/>
      <c r="M31" s="32"/>
    </row>
    <row r="32" spans="1:13" s="36" customFormat="1" ht="40" customHeight="1" x14ac:dyDescent="0.2">
      <c r="A32" s="2"/>
      <c r="B32" s="9">
        <v>20</v>
      </c>
      <c r="C32" s="9" t="s">
        <v>29</v>
      </c>
      <c r="D32" s="15"/>
      <c r="F32" s="16" t="s">
        <v>100</v>
      </c>
      <c r="G32" s="16"/>
      <c r="H32" s="15"/>
      <c r="I32" s="15"/>
      <c r="J32" s="15"/>
      <c r="K32" s="29" t="s">
        <v>2</v>
      </c>
      <c r="L32" s="30"/>
      <c r="M32" s="30"/>
    </row>
    <row r="33" spans="1:13" s="36" customFormat="1" ht="40" customHeight="1" x14ac:dyDescent="0.2">
      <c r="A33" s="2"/>
      <c r="B33" s="12">
        <v>21</v>
      </c>
      <c r="C33" s="12" t="s">
        <v>30</v>
      </c>
      <c r="D33" s="13"/>
      <c r="F33" s="14" t="s">
        <v>31</v>
      </c>
      <c r="G33" s="14"/>
      <c r="H33" s="13"/>
      <c r="I33" s="13"/>
      <c r="J33" s="13"/>
      <c r="K33" s="27" t="s">
        <v>2</v>
      </c>
      <c r="L33" s="28"/>
      <c r="M33" s="28"/>
    </row>
    <row r="34" spans="1:13" s="36" customFormat="1" ht="40" customHeight="1" x14ac:dyDescent="0.2">
      <c r="A34" s="2"/>
      <c r="B34" s="9">
        <v>22</v>
      </c>
      <c r="C34" s="9" t="s">
        <v>32</v>
      </c>
      <c r="D34" s="15"/>
      <c r="F34" s="16" t="s">
        <v>33</v>
      </c>
      <c r="G34" s="16"/>
      <c r="H34" s="15"/>
      <c r="I34" s="15"/>
      <c r="J34" s="15"/>
      <c r="K34" s="29" t="s">
        <v>2</v>
      </c>
      <c r="L34" s="30"/>
      <c r="M34" s="30"/>
    </row>
    <row r="35" spans="1:13" s="36" customFormat="1" ht="40" customHeight="1" x14ac:dyDescent="0.2">
      <c r="A35" s="2"/>
      <c r="B35" s="12">
        <v>23</v>
      </c>
      <c r="C35" s="12" t="s">
        <v>34</v>
      </c>
      <c r="D35" s="13"/>
      <c r="F35" s="14" t="s">
        <v>224</v>
      </c>
      <c r="G35" s="14"/>
      <c r="H35" s="13"/>
      <c r="I35" s="13"/>
      <c r="J35" s="13"/>
      <c r="K35" s="27" t="s">
        <v>2</v>
      </c>
      <c r="L35" s="28"/>
      <c r="M35" s="28"/>
    </row>
    <row r="36" spans="1:13" s="244" customFormat="1" ht="40" customHeight="1" x14ac:dyDescent="0.2">
      <c r="A36" s="2"/>
      <c r="B36" s="249" t="s">
        <v>358</v>
      </c>
      <c r="C36" s="249"/>
      <c r="D36" s="213"/>
      <c r="F36" s="213"/>
      <c r="G36" s="213"/>
      <c r="H36" s="213"/>
      <c r="I36" s="213"/>
      <c r="J36" s="213"/>
      <c r="K36" s="213"/>
      <c r="L36" s="213"/>
      <c r="M36" s="213"/>
    </row>
    <row r="37" spans="1:13" s="36" customFormat="1" ht="40" customHeight="1" x14ac:dyDescent="0.2">
      <c r="A37" s="2"/>
      <c r="B37" s="9">
        <v>24</v>
      </c>
      <c r="C37" s="9" t="s">
        <v>35</v>
      </c>
      <c r="D37" s="15"/>
      <c r="F37" s="16" t="s">
        <v>247</v>
      </c>
      <c r="G37" s="16"/>
      <c r="H37" s="15"/>
      <c r="I37" s="15"/>
      <c r="J37" s="15"/>
      <c r="K37" s="29" t="s">
        <v>2</v>
      </c>
      <c r="L37" s="15"/>
      <c r="M37" s="15"/>
    </row>
    <row r="38" spans="1:13" s="36" customFormat="1" ht="40" customHeight="1" x14ac:dyDescent="0.2">
      <c r="A38" s="2"/>
      <c r="B38" s="12">
        <v>25</v>
      </c>
      <c r="C38" s="12" t="s">
        <v>36</v>
      </c>
      <c r="D38" s="13"/>
      <c r="F38" s="14" t="s">
        <v>296</v>
      </c>
      <c r="G38" s="14"/>
      <c r="H38" s="13"/>
      <c r="I38" s="13"/>
      <c r="J38" s="13"/>
      <c r="K38" s="27" t="s">
        <v>2</v>
      </c>
      <c r="L38" s="13"/>
      <c r="M38" s="13"/>
    </row>
    <row r="39" spans="1:13" s="36" customFormat="1" ht="40" customHeight="1" x14ac:dyDescent="0.2">
      <c r="A39" s="2"/>
      <c r="B39" s="9">
        <v>26</v>
      </c>
      <c r="C39" s="9" t="s">
        <v>37</v>
      </c>
      <c r="D39" s="15"/>
      <c r="F39" s="16" t="s">
        <v>225</v>
      </c>
      <c r="G39" s="16"/>
      <c r="H39" s="15"/>
      <c r="I39" s="15"/>
      <c r="J39" s="15"/>
      <c r="K39" s="29" t="s">
        <v>2</v>
      </c>
      <c r="L39" s="15"/>
      <c r="M39" s="15"/>
    </row>
    <row r="40" spans="1:13" s="36" customFormat="1" ht="40" customHeight="1" x14ac:dyDescent="0.2">
      <c r="A40" s="2"/>
      <c r="B40" s="12">
        <v>27</v>
      </c>
      <c r="C40" s="12" t="s">
        <v>38</v>
      </c>
      <c r="D40" s="13"/>
      <c r="F40" s="14" t="s">
        <v>226</v>
      </c>
      <c r="G40" s="14"/>
      <c r="H40" s="13"/>
      <c r="I40" s="13"/>
      <c r="J40" s="13"/>
      <c r="K40" s="27" t="s">
        <v>2</v>
      </c>
      <c r="L40" s="13"/>
      <c r="M40" s="13"/>
    </row>
    <row r="41" spans="1:13" s="36" customFormat="1" ht="40" customHeight="1" x14ac:dyDescent="0.2">
      <c r="A41" s="2"/>
      <c r="B41" s="9">
        <v>28</v>
      </c>
      <c r="C41" s="9" t="s">
        <v>241</v>
      </c>
      <c r="D41" s="15"/>
      <c r="F41" s="16" t="s">
        <v>252</v>
      </c>
      <c r="G41" s="16"/>
      <c r="H41" s="15"/>
      <c r="I41" s="15"/>
      <c r="J41" s="15"/>
      <c r="K41" s="29" t="s">
        <v>2</v>
      </c>
      <c r="L41" s="15"/>
      <c r="M41" s="15"/>
    </row>
    <row r="42" spans="1:13" s="36" customFormat="1" ht="40" customHeight="1" x14ac:dyDescent="0.2">
      <c r="A42" s="2"/>
      <c r="B42" s="12">
        <v>29</v>
      </c>
      <c r="C42" s="12" t="s">
        <v>39</v>
      </c>
      <c r="D42" s="13"/>
      <c r="F42" s="14" t="s">
        <v>40</v>
      </c>
      <c r="G42" s="14"/>
      <c r="H42" s="13"/>
      <c r="I42" s="13"/>
      <c r="J42" s="13"/>
      <c r="K42" s="27" t="s">
        <v>2</v>
      </c>
      <c r="L42" s="13"/>
      <c r="M42" s="13"/>
    </row>
    <row r="43" spans="1:13" s="244" customFormat="1" ht="40" customHeight="1" x14ac:dyDescent="0.2">
      <c r="A43" s="2"/>
      <c r="B43" s="249" t="s">
        <v>359</v>
      </c>
      <c r="C43" s="249"/>
      <c r="D43" s="213"/>
      <c r="F43" s="213"/>
      <c r="G43" s="213"/>
      <c r="H43" s="213"/>
      <c r="I43" s="213"/>
      <c r="J43" s="213"/>
      <c r="K43" s="213"/>
      <c r="L43" s="213"/>
      <c r="M43" s="213"/>
    </row>
    <row r="44" spans="1:13" s="36" customFormat="1" ht="40" customHeight="1" x14ac:dyDescent="0.2">
      <c r="A44" s="2"/>
      <c r="B44" s="9">
        <v>30</v>
      </c>
      <c r="C44" s="9" t="s">
        <v>41</v>
      </c>
      <c r="D44" s="15"/>
      <c r="F44" s="16" t="s">
        <v>42</v>
      </c>
      <c r="G44" s="16"/>
      <c r="H44" s="15"/>
      <c r="I44" s="15"/>
      <c r="J44" s="15"/>
      <c r="K44" s="29" t="s">
        <v>2</v>
      </c>
      <c r="L44" s="15"/>
      <c r="M44" s="15"/>
    </row>
    <row r="45" spans="1:13" s="36" customFormat="1" ht="40" customHeight="1" x14ac:dyDescent="0.2">
      <c r="A45" s="2"/>
      <c r="B45" s="12">
        <v>31</v>
      </c>
      <c r="C45" s="12" t="s">
        <v>43</v>
      </c>
      <c r="D45" s="13"/>
      <c r="F45" s="18" t="s">
        <v>44</v>
      </c>
      <c r="G45" s="14"/>
      <c r="H45" s="13"/>
      <c r="I45" s="13"/>
      <c r="J45" s="13"/>
      <c r="K45" s="27" t="s">
        <v>2</v>
      </c>
      <c r="L45" s="13"/>
      <c r="M45" s="13"/>
    </row>
    <row r="46" spans="1:13" s="36" customFormat="1" ht="40" customHeight="1" x14ac:dyDescent="0.2">
      <c r="A46" s="2"/>
      <c r="B46" s="9">
        <v>32</v>
      </c>
      <c r="C46" s="9" t="s">
        <v>45</v>
      </c>
      <c r="D46" s="15"/>
      <c r="F46" s="16" t="s">
        <v>118</v>
      </c>
      <c r="G46" s="16"/>
      <c r="H46" s="15"/>
      <c r="I46" s="15"/>
      <c r="J46" s="15"/>
      <c r="K46" s="29" t="s">
        <v>2</v>
      </c>
      <c r="L46" s="15"/>
      <c r="M46" s="15"/>
    </row>
    <row r="47" spans="1:13" s="36" customFormat="1" ht="40" customHeight="1" x14ac:dyDescent="0.2">
      <c r="A47" s="2"/>
      <c r="B47" s="12">
        <v>33</v>
      </c>
      <c r="C47" s="12" t="s">
        <v>46</v>
      </c>
      <c r="D47" s="13"/>
      <c r="F47" s="14" t="s">
        <v>227</v>
      </c>
      <c r="G47" s="14"/>
      <c r="H47" s="13"/>
      <c r="I47" s="13"/>
      <c r="J47" s="13"/>
      <c r="K47" s="27" t="s">
        <v>2</v>
      </c>
      <c r="L47" s="13"/>
      <c r="M47" s="13"/>
    </row>
    <row r="48" spans="1:13" s="36" customFormat="1" ht="40" customHeight="1" x14ac:dyDescent="0.2">
      <c r="A48" s="2"/>
      <c r="B48" s="9">
        <v>34</v>
      </c>
      <c r="C48" s="9" t="s">
        <v>47</v>
      </c>
      <c r="D48" s="15"/>
      <c r="F48" s="16" t="s">
        <v>216</v>
      </c>
      <c r="G48" s="16"/>
      <c r="H48" s="15"/>
      <c r="I48" s="15"/>
      <c r="J48" s="15"/>
      <c r="K48" s="29" t="s">
        <v>2</v>
      </c>
      <c r="L48" s="15"/>
      <c r="M48" s="15"/>
    </row>
    <row r="49" spans="1:13" s="36" customFormat="1" ht="40" customHeight="1" x14ac:dyDescent="0.2">
      <c r="A49" s="2"/>
      <c r="B49" s="12">
        <v>35</v>
      </c>
      <c r="C49" s="12" t="s">
        <v>48</v>
      </c>
      <c r="D49" s="13"/>
      <c r="F49" s="14" t="s">
        <v>217</v>
      </c>
      <c r="G49" s="14"/>
      <c r="H49" s="13"/>
      <c r="I49" s="13"/>
      <c r="J49" s="13"/>
      <c r="K49" s="27" t="s">
        <v>2</v>
      </c>
      <c r="L49" s="13"/>
      <c r="M49" s="13"/>
    </row>
    <row r="50" spans="1:13" s="36" customFormat="1" ht="40" customHeight="1" x14ac:dyDescent="0.2">
      <c r="A50" s="2"/>
      <c r="B50" s="9">
        <v>36</v>
      </c>
      <c r="C50" s="9" t="s">
        <v>49</v>
      </c>
      <c r="D50" s="15"/>
      <c r="F50" s="16" t="s">
        <v>50</v>
      </c>
      <c r="G50" s="16"/>
      <c r="H50" s="15"/>
      <c r="I50" s="15"/>
      <c r="J50" s="15"/>
      <c r="K50" s="29" t="s">
        <v>2</v>
      </c>
      <c r="L50" s="15"/>
      <c r="M50" s="15"/>
    </row>
    <row r="51" spans="1:13" s="36" customFormat="1" ht="40" customHeight="1" x14ac:dyDescent="0.2">
      <c r="A51" s="2"/>
      <c r="B51" s="12">
        <v>37</v>
      </c>
      <c r="C51" s="12" t="s">
        <v>51</v>
      </c>
      <c r="D51" s="13"/>
      <c r="F51" s="18" t="s">
        <v>52</v>
      </c>
      <c r="G51" s="14"/>
      <c r="H51" s="13"/>
      <c r="I51" s="13"/>
      <c r="J51" s="13"/>
      <c r="K51" s="27" t="s">
        <v>2</v>
      </c>
      <c r="L51" s="13"/>
      <c r="M51" s="13"/>
    </row>
    <row r="52" spans="1:13" s="36" customFormat="1" ht="40" customHeight="1" x14ac:dyDescent="0.2">
      <c r="A52" s="2"/>
      <c r="B52" s="9">
        <v>38</v>
      </c>
      <c r="C52" s="9" t="s">
        <v>53</v>
      </c>
      <c r="D52" s="15"/>
      <c r="F52" s="16" t="s">
        <v>54</v>
      </c>
      <c r="G52" s="16"/>
      <c r="H52" s="15"/>
      <c r="I52" s="15"/>
      <c r="J52" s="15"/>
      <c r="K52" s="29" t="s">
        <v>2</v>
      </c>
      <c r="L52" s="15"/>
      <c r="M52" s="15"/>
    </row>
    <row r="53" spans="1:13" s="36" customFormat="1" ht="40" customHeight="1" x14ac:dyDescent="0.2">
      <c r="A53" s="2"/>
      <c r="B53" s="12">
        <v>39</v>
      </c>
      <c r="C53" s="12" t="s">
        <v>55</v>
      </c>
      <c r="D53" s="13"/>
      <c r="F53" s="14" t="s">
        <v>56</v>
      </c>
      <c r="G53" s="14"/>
      <c r="H53" s="13"/>
      <c r="I53" s="13"/>
      <c r="J53" s="13"/>
      <c r="K53" s="27" t="s">
        <v>2</v>
      </c>
      <c r="L53" s="13"/>
      <c r="M53" s="13"/>
    </row>
    <row r="54" spans="1:13" s="36" customFormat="1" ht="40" customHeight="1" x14ac:dyDescent="0.2">
      <c r="A54" s="2"/>
      <c r="B54" s="9">
        <v>40</v>
      </c>
      <c r="C54" s="9" t="s">
        <v>57</v>
      </c>
      <c r="D54" s="15"/>
      <c r="F54" s="17" t="s">
        <v>165</v>
      </c>
      <c r="G54" s="16"/>
      <c r="H54" s="15"/>
      <c r="I54" s="15"/>
      <c r="J54" s="15"/>
      <c r="K54" s="29" t="s">
        <v>2</v>
      </c>
      <c r="L54" s="15"/>
      <c r="M54" s="15"/>
    </row>
    <row r="55" spans="1:13" s="36" customFormat="1" ht="40" customHeight="1" x14ac:dyDescent="0.2">
      <c r="A55" s="2"/>
      <c r="B55" s="12">
        <v>41</v>
      </c>
      <c r="C55" s="12" t="s">
        <v>58</v>
      </c>
      <c r="D55" s="13"/>
      <c r="F55" s="14" t="s">
        <v>59</v>
      </c>
      <c r="G55" s="14"/>
      <c r="H55" s="13"/>
      <c r="I55" s="13"/>
      <c r="J55" s="13"/>
      <c r="K55" s="27" t="s">
        <v>2</v>
      </c>
      <c r="L55" s="13"/>
      <c r="M55" s="13"/>
    </row>
    <row r="56" spans="1:13" s="36" customFormat="1" ht="40" customHeight="1" x14ac:dyDescent="0.2">
      <c r="A56" s="2"/>
      <c r="B56" s="9">
        <v>42</v>
      </c>
      <c r="C56" s="9" t="s">
        <v>60</v>
      </c>
      <c r="D56" s="15"/>
      <c r="F56" s="17" t="s">
        <v>61</v>
      </c>
      <c r="G56" s="16"/>
      <c r="H56" s="15"/>
      <c r="I56" s="15"/>
      <c r="J56" s="15"/>
      <c r="K56" s="29" t="s">
        <v>2</v>
      </c>
      <c r="L56" s="15"/>
      <c r="M56" s="15"/>
    </row>
    <row r="57" spans="1:13" s="36" customFormat="1" ht="40" customHeight="1" x14ac:dyDescent="0.2">
      <c r="A57" s="2"/>
      <c r="B57" s="12">
        <v>43</v>
      </c>
      <c r="C57" s="12" t="s">
        <v>62</v>
      </c>
      <c r="D57" s="13"/>
      <c r="F57" s="18" t="s">
        <v>248</v>
      </c>
      <c r="G57" s="14"/>
      <c r="H57" s="13"/>
      <c r="I57" s="13"/>
      <c r="J57" s="13"/>
      <c r="K57" s="27" t="s">
        <v>2</v>
      </c>
      <c r="L57" s="13"/>
      <c r="M57" s="13"/>
    </row>
    <row r="58" spans="1:13" s="36" customFormat="1" ht="40" customHeight="1" x14ac:dyDescent="0.2">
      <c r="A58" s="2"/>
      <c r="B58" s="9">
        <v>44</v>
      </c>
      <c r="C58" s="9" t="s">
        <v>63</v>
      </c>
      <c r="D58" s="15"/>
      <c r="F58" s="16" t="s">
        <v>347</v>
      </c>
      <c r="G58" s="16"/>
      <c r="H58" s="15"/>
      <c r="I58" s="15"/>
      <c r="J58" s="15"/>
      <c r="K58" s="29" t="s">
        <v>2</v>
      </c>
      <c r="L58" s="15"/>
      <c r="M58" s="15"/>
    </row>
    <row r="59" spans="1:13" s="36" customFormat="1" ht="40" customHeight="1" x14ac:dyDescent="0.2">
      <c r="A59" s="2"/>
      <c r="B59" s="12">
        <v>45</v>
      </c>
      <c r="C59" s="12" t="s">
        <v>64</v>
      </c>
      <c r="D59" s="13"/>
      <c r="F59" s="14" t="s">
        <v>65</v>
      </c>
      <c r="G59" s="14"/>
      <c r="H59" s="13"/>
      <c r="I59" s="13"/>
      <c r="J59" s="13"/>
      <c r="K59" s="27" t="s">
        <v>2</v>
      </c>
      <c r="L59" s="13"/>
      <c r="M59" s="13"/>
    </row>
    <row r="60" spans="1:13" s="36" customFormat="1" ht="50" customHeight="1" x14ac:dyDescent="0.2">
      <c r="A60" s="2"/>
      <c r="B60" s="9">
        <v>46</v>
      </c>
      <c r="C60" s="10" t="s">
        <v>237</v>
      </c>
      <c r="D60" s="15"/>
      <c r="F60" s="17" t="s">
        <v>350</v>
      </c>
      <c r="G60" s="16"/>
      <c r="H60" s="15"/>
      <c r="I60" s="15"/>
      <c r="J60" s="15"/>
      <c r="K60" s="29" t="s">
        <v>2</v>
      </c>
      <c r="L60" s="15"/>
      <c r="M60" s="15"/>
    </row>
    <row r="61" spans="1:13" s="36" customFormat="1" ht="35" customHeight="1" x14ac:dyDescent="0.2">
      <c r="A61" s="2"/>
      <c r="B61" s="12"/>
      <c r="C61" s="12"/>
      <c r="D61" s="13"/>
      <c r="F61" s="14"/>
      <c r="G61" s="14"/>
      <c r="H61" s="13"/>
      <c r="I61" s="13"/>
      <c r="J61" s="13"/>
      <c r="K61" s="14"/>
      <c r="L61" s="13"/>
      <c r="M61" s="13"/>
    </row>
    <row r="62" spans="1:13" ht="35" customHeight="1" x14ac:dyDescent="0.2">
      <c r="B62" s="21"/>
      <c r="C62" s="21"/>
      <c r="D62" s="22"/>
      <c r="F62" s="23"/>
      <c r="G62" s="23"/>
      <c r="H62" s="22"/>
      <c r="I62" s="22"/>
      <c r="J62" s="22"/>
      <c r="K62" s="23"/>
      <c r="L62" s="22"/>
      <c r="M62" s="22"/>
    </row>
    <row r="63" spans="1:13" ht="35" customHeight="1" x14ac:dyDescent="0.2">
      <c r="B63" s="21"/>
      <c r="C63" s="21"/>
      <c r="D63" s="22"/>
      <c r="F63" s="23"/>
      <c r="G63" s="23"/>
      <c r="H63" s="22"/>
      <c r="I63" s="22"/>
      <c r="J63" s="22"/>
      <c r="K63" s="23"/>
      <c r="L63" s="22"/>
      <c r="M63" s="22"/>
    </row>
    <row r="64" spans="1:13" ht="35" customHeight="1" x14ac:dyDescent="0.2">
      <c r="B64" s="21"/>
      <c r="C64" s="22"/>
      <c r="D64" s="22"/>
      <c r="F64" s="23"/>
      <c r="G64" s="23"/>
      <c r="H64" s="22"/>
      <c r="I64" s="22"/>
      <c r="J64" s="22"/>
      <c r="K64" s="23"/>
      <c r="L64" s="22"/>
      <c r="M64" s="22"/>
    </row>
    <row r="65" spans="2:13" ht="35" customHeight="1" x14ac:dyDescent="0.2">
      <c r="B65" s="21"/>
      <c r="C65" s="22"/>
      <c r="D65" s="22"/>
      <c r="F65" s="23"/>
      <c r="G65" s="23"/>
      <c r="H65" s="22"/>
      <c r="I65" s="22"/>
      <c r="J65" s="22"/>
      <c r="K65" s="23"/>
      <c r="L65" s="22"/>
      <c r="M65" s="22"/>
    </row>
    <row r="66" spans="2:13" ht="35" customHeight="1" x14ac:dyDescent="0.2">
      <c r="B66" s="21"/>
      <c r="C66" s="22"/>
      <c r="D66" s="22"/>
      <c r="F66" s="23"/>
      <c r="G66" s="23"/>
      <c r="H66" s="22"/>
      <c r="I66" s="22"/>
      <c r="J66" s="22"/>
      <c r="K66" s="23"/>
      <c r="L66" s="22"/>
      <c r="M66" s="22"/>
    </row>
    <row r="67" spans="2:13" ht="35" customHeight="1" x14ac:dyDescent="0.2">
      <c r="B67" s="21"/>
      <c r="C67" s="22"/>
      <c r="D67" s="22"/>
      <c r="F67" s="23"/>
      <c r="G67" s="23"/>
      <c r="H67" s="22"/>
      <c r="I67" s="22"/>
      <c r="J67" s="22"/>
      <c r="K67" s="23"/>
      <c r="L67" s="22"/>
      <c r="M67" s="22"/>
    </row>
    <row r="68" spans="2:13" ht="35" customHeight="1" x14ac:dyDescent="0.2">
      <c r="B68" s="24"/>
    </row>
    <row r="69" spans="2:13" ht="35" customHeight="1" x14ac:dyDescent="0.2">
      <c r="B69" s="24"/>
    </row>
    <row r="70" spans="2:13" ht="35" customHeight="1" x14ac:dyDescent="0.2">
      <c r="B70" s="24"/>
    </row>
    <row r="71" spans="2:13" ht="35" customHeight="1" x14ac:dyDescent="0.2">
      <c r="B71" s="24"/>
    </row>
    <row r="72" spans="2:13" ht="35" customHeight="1" x14ac:dyDescent="0.2">
      <c r="B72" s="24"/>
    </row>
    <row r="73" spans="2:13" ht="35" customHeight="1" x14ac:dyDescent="0.2">
      <c r="B73" s="24"/>
    </row>
    <row r="74" spans="2:13" ht="35" customHeight="1" x14ac:dyDescent="0.2">
      <c r="B74" s="24"/>
    </row>
    <row r="75" spans="2:13" ht="35" customHeight="1" x14ac:dyDescent="0.2">
      <c r="B75" s="24"/>
    </row>
    <row r="76" spans="2:13" ht="35" customHeight="1" x14ac:dyDescent="0.2">
      <c r="B76" s="24"/>
    </row>
    <row r="77" spans="2:13" ht="35" customHeight="1" x14ac:dyDescent="0.2">
      <c r="B77" s="24"/>
    </row>
    <row r="78" spans="2:13" ht="35" customHeight="1" x14ac:dyDescent="0.2">
      <c r="B78" s="24"/>
    </row>
    <row r="79" spans="2:13" ht="35" customHeight="1" x14ac:dyDescent="0.2">
      <c r="B79" s="24"/>
    </row>
    <row r="80" spans="2:13" ht="35" customHeight="1" x14ac:dyDescent="0.2">
      <c r="B80" s="24"/>
    </row>
    <row r="81" spans="2:2" ht="35" customHeight="1" x14ac:dyDescent="0.2">
      <c r="B81" s="24"/>
    </row>
    <row r="82" spans="2:2" ht="35" customHeight="1" x14ac:dyDescent="0.2">
      <c r="B82" s="24"/>
    </row>
    <row r="83" spans="2:2" ht="35" customHeight="1" x14ac:dyDescent="0.2">
      <c r="B83" s="24"/>
    </row>
    <row r="84" spans="2:2" ht="35" customHeight="1" x14ac:dyDescent="0.2">
      <c r="B84" s="24"/>
    </row>
    <row r="85" spans="2:2" ht="35" customHeight="1" x14ac:dyDescent="0.2">
      <c r="B85" s="24"/>
    </row>
    <row r="86" spans="2:2" ht="35" customHeight="1" x14ac:dyDescent="0.2">
      <c r="B86" s="24"/>
    </row>
    <row r="87" spans="2:2" ht="35" customHeight="1" x14ac:dyDescent="0.2">
      <c r="B87" s="24"/>
    </row>
    <row r="88" spans="2:2" ht="35" customHeight="1" x14ac:dyDescent="0.2">
      <c r="B88" s="24"/>
    </row>
    <row r="89" spans="2:2" ht="35" customHeight="1" x14ac:dyDescent="0.2">
      <c r="B89" s="24"/>
    </row>
    <row r="90" spans="2:2" ht="35" customHeight="1" x14ac:dyDescent="0.2">
      <c r="B90" s="24"/>
    </row>
    <row r="91" spans="2:2" ht="35" customHeight="1" x14ac:dyDescent="0.2">
      <c r="B91" s="24"/>
    </row>
    <row r="92" spans="2:2" ht="35" customHeight="1" x14ac:dyDescent="0.2">
      <c r="B92" s="24"/>
    </row>
    <row r="93" spans="2:2" ht="35" customHeight="1" x14ac:dyDescent="0.2">
      <c r="B93" s="24"/>
    </row>
    <row r="94" spans="2:2" ht="35" customHeight="1" x14ac:dyDescent="0.2">
      <c r="B94" s="24"/>
    </row>
    <row r="95" spans="2:2" ht="35" customHeight="1" x14ac:dyDescent="0.2">
      <c r="B95" s="24"/>
    </row>
    <row r="96" spans="2:2" ht="35" customHeight="1" x14ac:dyDescent="0.2">
      <c r="B96" s="24"/>
    </row>
    <row r="97" spans="2:2" ht="35" customHeight="1" x14ac:dyDescent="0.2">
      <c r="B97" s="24"/>
    </row>
    <row r="98" spans="2:2" ht="35" customHeight="1" x14ac:dyDescent="0.2">
      <c r="B98" s="24"/>
    </row>
    <row r="99" spans="2:2" ht="35" customHeight="1" x14ac:dyDescent="0.2">
      <c r="B99" s="24"/>
    </row>
    <row r="100" spans="2:2" ht="35" customHeight="1" x14ac:dyDescent="0.2">
      <c r="B100" s="24"/>
    </row>
    <row r="101" spans="2:2" ht="35" customHeight="1" x14ac:dyDescent="0.2">
      <c r="B101" s="24"/>
    </row>
    <row r="102" spans="2:2" ht="35" customHeight="1" x14ac:dyDescent="0.2">
      <c r="B102" s="24"/>
    </row>
    <row r="103" spans="2:2" ht="35" customHeight="1" x14ac:dyDescent="0.2">
      <c r="B103" s="24"/>
    </row>
    <row r="104" spans="2:2" ht="35" customHeight="1" x14ac:dyDescent="0.2">
      <c r="B104" s="24"/>
    </row>
    <row r="105" spans="2:2" ht="35" customHeight="1" x14ac:dyDescent="0.2">
      <c r="B105" s="24"/>
    </row>
    <row r="106" spans="2:2" ht="35" customHeight="1" x14ac:dyDescent="0.2">
      <c r="B106" s="24"/>
    </row>
    <row r="107" spans="2:2" ht="35" customHeight="1" x14ac:dyDescent="0.2">
      <c r="B107" s="24"/>
    </row>
    <row r="108" spans="2:2" ht="35" customHeight="1" x14ac:dyDescent="0.2">
      <c r="B108" s="24"/>
    </row>
    <row r="109" spans="2:2" ht="35" customHeight="1" x14ac:dyDescent="0.2">
      <c r="B109" s="24"/>
    </row>
    <row r="110" spans="2:2" ht="35" customHeight="1" x14ac:dyDescent="0.2">
      <c r="B110" s="24"/>
    </row>
    <row r="111" spans="2:2" ht="35" customHeight="1" x14ac:dyDescent="0.2">
      <c r="B111" s="24"/>
    </row>
    <row r="112" spans="2:2" ht="35" customHeight="1" x14ac:dyDescent="0.2">
      <c r="B112" s="24"/>
    </row>
    <row r="113" spans="2:2" ht="35" customHeight="1" x14ac:dyDescent="0.2">
      <c r="B113" s="24"/>
    </row>
  </sheetData>
  <mergeCells count="5">
    <mergeCell ref="B3:M3"/>
    <mergeCell ref="B12:C12"/>
    <mergeCell ref="B36:C36"/>
    <mergeCell ref="B43:C43"/>
    <mergeCell ref="B5:C5"/>
  </mergeCells>
  <hyperlinks>
    <hyperlink ref="K13" location="'1. Revenue Per Employee'!A1" display="Calculate metric" xr:uid="{7DB0287F-AF25-DE4D-8163-A6D0873B16B2}"/>
    <hyperlink ref="M26" r:id="rId1" xr:uid="{00527FAC-1DCD-6045-AF44-AC63CAB043C5}"/>
    <hyperlink ref="K14" location="'2. Revenue per FTE'!A1" display="Calculate metric" xr:uid="{A76344F6-2579-5646-AAF9-79430B6A552F}"/>
    <hyperlink ref="K15" location="'3. Profit per employee'!A1" display="Calculate metric" xr:uid="{256C8A6D-AD0D-C246-A44F-745E54AFFFA4}"/>
    <hyperlink ref="K16" location="'4. Profit per FTE'!A1" display="Calculate metric" xr:uid="{B73F63BF-7379-534D-A03D-5E8ADD5D6D2F}"/>
    <hyperlink ref="K17" location="'5. Overtime per employee'!A1" display="Calculate metric" xr:uid="{BDCCE00F-3208-4F48-B5BD-01769C5C64EF}"/>
    <hyperlink ref="K18" location="'6. Labor cost per employee'!A1" display="Calculate metric" xr:uid="{0A7E9281-C81A-C34F-BC9D-9E8B3C75A4EC}"/>
    <hyperlink ref="K19" location="'7. Labor cost per FTE'!A1" display="Calculate metric" xr:uid="{8B6F7BB3-459A-A343-AA20-40DC759E8A6E}"/>
    <hyperlink ref="K20" location="'8. Labor cost % of revenue'!A1" display="Calculate metric" xr:uid="{8C8592F3-B188-304E-A008-2CCECE4B9ECF}"/>
    <hyperlink ref="K21" location="'9. Labor cost % of tot expenses'!A1" display="Calculate metric" xr:uid="{ACD87574-3A27-DE42-A87E-3977899DE7BC}"/>
    <hyperlink ref="K22" location="'10. Absence rate'!A1" display="Calculate metric" xr:uid="{F0EC104B-32C3-594F-BA55-7AE14D8BB842}"/>
    <hyperlink ref="K23" location="'11. Absence rate per manager'!A1" display="Calculate metric" xr:uid="{542B0975-2380-5E4C-8D96-5E127F33C814}"/>
    <hyperlink ref="K24" location="'12. Overtime expense per period'!A1" display="Calculate metric" xr:uid="{17F1F2B8-9505-1D4D-B155-6ABFD389EE75}"/>
    <hyperlink ref="K25" location="'13. T&amp;D expenses per employee'!A1" display="Calculate metric" xr:uid="{D0F84EB7-B001-CB4E-990F-645785802E3E}"/>
    <hyperlink ref="K27" location="'15. Involuntary turnover rate'!A1" display="Calculate metric" xr:uid="{1EE9DD84-731D-334E-920F-80B81A216AA9}"/>
    <hyperlink ref="K28" location="'16. Turnover rate of talent'!A1" display="Calculate metric" xr:uid="{4C9659C4-C2BC-8246-9F70-6400DA104CDF}"/>
    <hyperlink ref="K29" location="'17. Turnover rate'!A1" display="Calculate metric" xr:uid="{18973613-C0F1-0A42-8F19-1054F2B60586}"/>
    <hyperlink ref="K30" location="'18. Turnover rate per manager'!A1" display="Calculate metric" xr:uid="{8DB9A713-D34F-C24A-BCC5-738FBBF952EE}"/>
    <hyperlink ref="K31" location="'19. Cost of absenteeism'!A1" display="Calculate metric" xr:uid="{D98D5F9F-0568-EB41-AA03-026EF0F4ED83}"/>
    <hyperlink ref="K32" location="'20. Cost of turnover'!A1" display="Calculate metric" xr:uid="{B230689D-9627-BB47-888F-DEB3AF71EF9E}"/>
    <hyperlink ref="K33" location="'21. HR to employee ratio'!A1" display="Calculate metric" xr:uid="{DA871A69-FAD0-E14D-A079-81F678A74274}"/>
    <hyperlink ref="K34" location="'22. HR cost per FTE'!A1" display="Calculate metric" xr:uid="{8346057D-346D-3D4B-8C43-7EE9781B4656}"/>
    <hyperlink ref="K35" location="'23. Promotion rate'!A1" display="Calculate metric" xr:uid="{D9C76805-9E14-3741-AFBE-D67A1368E4E4}"/>
    <hyperlink ref="K37" location="'24. Average age'!A1" display="Calculate metric" xr:uid="{F2926146-3C17-8A49-8B33-B6A462E2A6E5}"/>
    <hyperlink ref="K38" location="'25. Average length of service'!A1" display="Calculate metric" xr:uid="{682A7A89-5B0B-1C44-B952-7D1DD2AAE366}"/>
    <hyperlink ref="K39" location="'26. Retirement rate'!A1" display="Calculate metric" xr:uid="{9CF0947B-439D-DD44-BBCB-03CACB1529BA}"/>
    <hyperlink ref="K40" location="'27. Engagement rate'!A1" display="Calculate metric" xr:uid="{2BF020C0-D0A8-6E43-A31D-62705CACFA24}"/>
    <hyperlink ref="K41" location="'28. eNPS'!A1" display="Calculate metric" xr:uid="{069AD67B-9A83-5C4A-973C-E4D5E278F8F4}"/>
    <hyperlink ref="K42" location="'29. Salary hike since last year'!A1" display="Calculate metric" xr:uid="{309586C4-84AB-EF47-837E-C3B5C5E32A2D}"/>
    <hyperlink ref="K44" location="'30. Time to fill'!A1" display="Calculate metric" xr:uid="{26F97A88-5386-7B4A-872F-268BD9B7128F}"/>
    <hyperlink ref="K45" location="'31. Time to hire'!A1" display="Calculate metric" xr:uid="{2D6ECECD-CE35-F143-B74A-065D646AAA58}"/>
    <hyperlink ref="K46" location="'32. Cost per hire'!A1" display="Calculate metric" xr:uid="{FDDA1AD3-17E0-CB43-B0C8-EC34CBF11755}"/>
    <hyperlink ref="K47" location="'33. First-year resignation rate'!A1" display="Calculate metric" xr:uid="{0116F25D-D106-1945-B0E7-2F4743CAAAD3}"/>
    <hyperlink ref="K48" location="'34. First-year turnover rate'!A1" display="Calculate metric" xr:uid="{4BB38301-D31D-B647-A4A7-7C61E75BD620}"/>
    <hyperlink ref="K49" location="'35. First-month turnover rate'!A1" display="Calculate metric" xr:uid="{C1C89A82-6E8A-D946-898B-74B7B55A8D23}"/>
    <hyperlink ref="K50" location="'36. Hiring manager satisfaction'!A1" display="Calculate metric" xr:uid="{A054D81D-8F0D-5148-8ABC-18295D7CFB5F}"/>
    <hyperlink ref="K51" location="'37. Candidate job satisfaction'!A1" display="Calculate metric" xr:uid="{CDC741B7-CEA2-CD45-BC97-BD493E0F8636}"/>
    <hyperlink ref="K52" location="'38. Applicants per opening'!A1" display="Calculate metric" xr:uid="{4EE3585B-5362-4D41-89B3-551FF23A00A7}"/>
    <hyperlink ref="K53" location="'39. Selection ratio'!A1" display="Calculate metric" xr:uid="{0B2717D1-19C8-DD4B-8E31-1B7C329B601A}"/>
    <hyperlink ref="K54" location="'40. Offer acceptance rate'!A1" display="Calculate metric" xr:uid="{3C27AF72-5C0A-C244-B647-91387A774493}"/>
    <hyperlink ref="K55" location="'41. Vacancy rate'!A1" display="Calculate metric" xr:uid="{D5E801E4-DA1A-3D43-8D42-0AFE6AFB44E5}"/>
    <hyperlink ref="K56" location="'42. Application completion rate'!A1" display="Calculate metric" xr:uid="{EF2BE545-392E-0240-AEA7-ADC8FC4E925E}"/>
    <hyperlink ref="K57" location="'43. Yield ratio'!A1" display="Calculate metric" xr:uid="{793535AD-1146-A440-B6AE-8B46F4BD2A18}"/>
    <hyperlink ref="K58" location="'44. SC effectiveness'!A1" display="Calculate metric" xr:uid="{F156F5F3-B84F-1C4C-9F37-82EA45D7E177}"/>
    <hyperlink ref="K59" location="'45. SC cost'!A1" display="Calculate metric" xr:uid="{D9497F34-7671-8B4F-A925-8344BFD3FBED}"/>
    <hyperlink ref="K60" location="'46. Cost of getting to OPL'!A1" display="Calculate metric" xr:uid="{E57E2596-94F3-9D47-B2BE-4319AD07E2D1}"/>
    <hyperlink ref="K26" location="'14. Voluntary turnover rate'!A1" display="Calculate metric" xr:uid="{EB0BF54B-F499-5844-8080-893F20015727}"/>
    <hyperlink ref="M27" r:id="rId2" xr:uid="{9F3F2D68-45A2-4042-8D55-DCC4C01BACC5}"/>
    <hyperlink ref="M28" r:id="rId3" xr:uid="{A218EDEB-D53B-A34F-A46D-B87D9BBEB222}"/>
    <hyperlink ref="M29" r:id="rId4" xr:uid="{A333D141-615E-774A-A350-15F34B9DB5AD}"/>
    <hyperlink ref="M30" r:id="rId5" xr:uid="{085041F8-0599-6D4A-A70F-8BC88ACE469D}"/>
  </hyperlinks>
  <pageMargins left="0.7" right="0.7" top="0.75" bottom="0.75" header="0.3" footer="0.3"/>
  <pageSetup paperSize="9" orientation="portrait" horizontalDpi="0" verticalDpi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0D9E1-703F-234B-9789-A2C740E02863}">
  <sheetPr codeName="Sheet3"/>
  <dimension ref="A1:E11"/>
  <sheetViews>
    <sheetView showGridLines="0" workbookViewId="0">
      <selection activeCell="B7" sqref="B7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24.5" style="2" customWidth="1"/>
    <col min="4" max="4" width="25.6640625" style="2" customWidth="1"/>
    <col min="5" max="5" width="36.5" style="2" customWidth="1"/>
    <col min="6" max="16384" width="10.83203125" style="2"/>
  </cols>
  <sheetData>
    <row r="1" spans="1:5" s="4" customFormat="1" ht="45" customHeight="1" thickBot="1" x14ac:dyDescent="0.35">
      <c r="B1" s="251" t="s">
        <v>240</v>
      </c>
      <c r="C1" s="251"/>
      <c r="D1" s="251"/>
      <c r="E1" s="251"/>
    </row>
    <row r="2" spans="1:5" ht="17" thickBot="1" x14ac:dyDescent="0.25"/>
    <row r="3" spans="1:5" ht="30" customHeight="1" x14ac:dyDescent="0.2">
      <c r="B3" s="47"/>
      <c r="C3" s="48" t="s">
        <v>238</v>
      </c>
      <c r="D3" s="48" t="s">
        <v>228</v>
      </c>
      <c r="E3" s="43" t="s">
        <v>1</v>
      </c>
    </row>
    <row r="4" spans="1:5" ht="30" customHeight="1" x14ac:dyDescent="0.2">
      <c r="B4" s="49" t="s">
        <v>201</v>
      </c>
      <c r="C4" s="46">
        <v>10000000</v>
      </c>
      <c r="D4" s="46">
        <v>100</v>
      </c>
      <c r="E4" s="44">
        <f>IF(D4="","",(C4/D4))</f>
        <v>100000</v>
      </c>
    </row>
    <row r="5" spans="1:5" ht="30" customHeight="1" thickBot="1" x14ac:dyDescent="0.25">
      <c r="B5" s="50" t="s">
        <v>202</v>
      </c>
      <c r="C5" s="212"/>
      <c r="D5" s="212"/>
      <c r="E5" s="45" t="str">
        <f>IF(D5="","",(C5/D5))</f>
        <v/>
      </c>
    </row>
    <row r="7" spans="1:5" x14ac:dyDescent="0.2">
      <c r="A7" s="39"/>
      <c r="B7" s="40" t="s">
        <v>236</v>
      </c>
      <c r="C7" s="39"/>
    </row>
    <row r="10" spans="1:5" x14ac:dyDescent="0.2">
      <c r="D10" s="33"/>
    </row>
    <row r="11" spans="1:5" x14ac:dyDescent="0.2">
      <c r="E11" s="33"/>
    </row>
  </sheetData>
  <sheetProtection sheet="1" objects="1" scenarios="1"/>
  <mergeCells count="1">
    <mergeCell ref="B1:E1"/>
  </mergeCells>
  <hyperlinks>
    <hyperlink ref="B7" location="'Metrics Home Page'!A1" display="Return to Metrics Home Page" xr:uid="{0C883AC3-C6B6-F646-B306-CD3580A1D26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61702-8459-B741-9E2B-3F71599BA191}">
  <sheetPr codeName="Sheet4"/>
  <dimension ref="A1:F11"/>
  <sheetViews>
    <sheetView showGridLines="0" workbookViewId="0">
      <selection activeCell="D11" sqref="D11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23" style="2" customWidth="1"/>
    <col min="4" max="4" width="28.5" style="2" customWidth="1"/>
    <col min="5" max="5" width="25.6640625" style="2" customWidth="1"/>
    <col min="6" max="16384" width="10.83203125" style="2"/>
  </cols>
  <sheetData>
    <row r="1" spans="1:6" s="4" customFormat="1" ht="45" customHeight="1" x14ac:dyDescent="0.3">
      <c r="B1" s="251" t="s">
        <v>353</v>
      </c>
      <c r="C1" s="251"/>
      <c r="D1" s="251"/>
      <c r="E1" s="251"/>
    </row>
    <row r="2" spans="1:6" ht="17" thickBot="1" x14ac:dyDescent="0.25"/>
    <row r="3" spans="1:6" ht="30" customHeight="1" x14ac:dyDescent="0.2">
      <c r="B3" s="47"/>
      <c r="C3" s="48" t="s">
        <v>238</v>
      </c>
      <c r="D3" s="48" t="s">
        <v>239</v>
      </c>
      <c r="E3" s="43" t="s">
        <v>3</v>
      </c>
      <c r="F3" s="41"/>
    </row>
    <row r="4" spans="1:6" ht="30" customHeight="1" x14ac:dyDescent="0.2">
      <c r="B4" s="49" t="s">
        <v>201</v>
      </c>
      <c r="C4" s="46">
        <v>10000000</v>
      </c>
      <c r="D4" s="46">
        <v>75</v>
      </c>
      <c r="E4" s="44">
        <f>IF(D4="","",(C4/D4))</f>
        <v>133333.33333333334</v>
      </c>
      <c r="F4" s="41"/>
    </row>
    <row r="5" spans="1:6" ht="30" customHeight="1" thickBot="1" x14ac:dyDescent="0.25">
      <c r="B5" s="50" t="s">
        <v>202</v>
      </c>
      <c r="C5" s="212"/>
      <c r="D5" s="212"/>
      <c r="E5" s="45" t="str">
        <f>IF(D5="","",(C5/D5))</f>
        <v/>
      </c>
      <c r="F5" s="41"/>
    </row>
    <row r="7" spans="1:6" x14ac:dyDescent="0.2">
      <c r="A7" s="39"/>
      <c r="B7" s="40" t="s">
        <v>236</v>
      </c>
      <c r="C7" s="39"/>
    </row>
    <row r="8" spans="1:6" x14ac:dyDescent="0.2">
      <c r="B8" s="38"/>
      <c r="C8" s="38"/>
    </row>
    <row r="10" spans="1:6" x14ac:dyDescent="0.2">
      <c r="D10" s="33"/>
    </row>
    <row r="11" spans="1:6" x14ac:dyDescent="0.2">
      <c r="E11" s="33"/>
    </row>
  </sheetData>
  <sheetProtection sheet="1" objects="1" scenarios="1"/>
  <mergeCells count="1">
    <mergeCell ref="B1:E1"/>
  </mergeCells>
  <hyperlinks>
    <hyperlink ref="B7" location="'Metrics Home Page'!A1" display="Return to Metrics Home Page" xr:uid="{B5BD2109-0430-4C47-9651-E415041C627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D53E0-7DB0-3248-B357-491F7F95821A}">
  <sheetPr codeName="Sheet5"/>
  <dimension ref="B1:W11"/>
  <sheetViews>
    <sheetView showGridLines="0" workbookViewId="0">
      <selection activeCell="D12" sqref="D12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29" style="2" customWidth="1"/>
    <col min="4" max="4" width="30.83203125" style="2" customWidth="1"/>
    <col min="5" max="5" width="28.6640625" style="2" customWidth="1"/>
    <col min="6" max="16384" width="10.83203125" style="2"/>
  </cols>
  <sheetData>
    <row r="1" spans="2:23" ht="45" customHeight="1" x14ac:dyDescent="0.3">
      <c r="B1" s="251" t="s">
        <v>249</v>
      </c>
      <c r="C1" s="251"/>
      <c r="D1" s="251"/>
      <c r="E1" s="25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ht="17" thickBot="1" x14ac:dyDescent="0.25"/>
    <row r="3" spans="2:23" ht="30" customHeight="1" x14ac:dyDescent="0.2">
      <c r="B3" s="47"/>
      <c r="C3" s="48" t="s">
        <v>250</v>
      </c>
      <c r="D3" s="48" t="s">
        <v>228</v>
      </c>
      <c r="E3" s="43" t="s">
        <v>4</v>
      </c>
    </row>
    <row r="4" spans="2:23" ht="30" customHeight="1" x14ac:dyDescent="0.2">
      <c r="B4" s="49" t="s">
        <v>201</v>
      </c>
      <c r="C4" s="46">
        <v>5000000</v>
      </c>
      <c r="D4" s="46">
        <v>100</v>
      </c>
      <c r="E4" s="44">
        <f>IF(D4="","",(C4/D4))</f>
        <v>50000</v>
      </c>
    </row>
    <row r="5" spans="2:23" ht="30" customHeight="1" thickBot="1" x14ac:dyDescent="0.25">
      <c r="B5" s="50" t="s">
        <v>202</v>
      </c>
      <c r="C5" s="212"/>
      <c r="D5" s="212"/>
      <c r="E5" s="45" t="str">
        <f>IF(D5="","",(C5/D5))</f>
        <v/>
      </c>
    </row>
    <row r="7" spans="2:23" x14ac:dyDescent="0.2">
      <c r="B7" s="40" t="s">
        <v>236</v>
      </c>
      <c r="C7" s="39"/>
    </row>
    <row r="8" spans="2:23" x14ac:dyDescent="0.2">
      <c r="B8" s="39"/>
      <c r="C8" s="39"/>
    </row>
    <row r="10" spans="2:23" x14ac:dyDescent="0.2">
      <c r="D10" s="33"/>
    </row>
    <row r="11" spans="2:23" x14ac:dyDescent="0.2">
      <c r="E11" s="33"/>
    </row>
  </sheetData>
  <sheetProtection sheet="1" objects="1" scenarios="1"/>
  <mergeCells count="1">
    <mergeCell ref="B1:E1"/>
  </mergeCells>
  <hyperlinks>
    <hyperlink ref="B7" location="'Metrics Home Page'!A1" display="Return to Metrics Home Page" xr:uid="{BD3B916E-AC0E-7049-A6B0-93FD505C6CE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D61F5-6B77-B842-83E6-BD00565E1741}">
  <sheetPr codeName="Sheet6"/>
  <dimension ref="B1:E11"/>
  <sheetViews>
    <sheetView showGridLines="0" workbookViewId="0">
      <selection activeCell="D10" sqref="D10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25" style="2" customWidth="1"/>
    <col min="4" max="4" width="28.83203125" style="2" customWidth="1"/>
    <col min="5" max="5" width="19.83203125" style="2" customWidth="1"/>
    <col min="6" max="16384" width="10.83203125" style="2"/>
  </cols>
  <sheetData>
    <row r="1" spans="2:5" s="54" customFormat="1" ht="45" customHeight="1" x14ac:dyDescent="0.2">
      <c r="B1" s="251" t="s">
        <v>251</v>
      </c>
      <c r="C1" s="251"/>
      <c r="D1" s="251"/>
      <c r="E1" s="251"/>
    </row>
    <row r="2" spans="2:5" ht="17" thickBot="1" x14ac:dyDescent="0.25"/>
    <row r="3" spans="2:5" ht="30" customHeight="1" x14ac:dyDescent="0.2">
      <c r="B3" s="47"/>
      <c r="C3" s="48" t="s">
        <v>250</v>
      </c>
      <c r="D3" s="48" t="s">
        <v>239</v>
      </c>
      <c r="E3" s="43" t="s">
        <v>8</v>
      </c>
    </row>
    <row r="4" spans="2:5" ht="30" customHeight="1" x14ac:dyDescent="0.2">
      <c r="B4" s="49" t="s">
        <v>201</v>
      </c>
      <c r="C4" s="46">
        <v>5000000</v>
      </c>
      <c r="D4" s="46">
        <v>75</v>
      </c>
      <c r="E4" s="44">
        <f>IF(D4="","",(C4/D4))</f>
        <v>66666.666666666672</v>
      </c>
    </row>
    <row r="5" spans="2:5" ht="30" customHeight="1" thickBot="1" x14ac:dyDescent="0.25">
      <c r="B5" s="50" t="s">
        <v>202</v>
      </c>
      <c r="C5" s="212"/>
      <c r="D5" s="212"/>
      <c r="E5" s="45" t="str">
        <f>IF(D5="","",(C5/D5))</f>
        <v/>
      </c>
    </row>
    <row r="7" spans="2:5" x14ac:dyDescent="0.2">
      <c r="B7" s="40" t="s">
        <v>236</v>
      </c>
      <c r="C7" s="39"/>
    </row>
    <row r="10" spans="2:5" x14ac:dyDescent="0.2">
      <c r="D10" s="33"/>
    </row>
    <row r="11" spans="2:5" x14ac:dyDescent="0.2">
      <c r="E11" s="33"/>
    </row>
  </sheetData>
  <sheetProtection sheet="1" objects="1" scenarios="1"/>
  <mergeCells count="1">
    <mergeCell ref="B1:E1"/>
  </mergeCells>
  <hyperlinks>
    <hyperlink ref="B7" location="'Metrics Home Page'!A1" display="Return to Metrics Home Page" xr:uid="{F908F371-414D-DC4A-A749-2CFC1BC9939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F6DAB-7958-894D-8925-748A00FB8E9D}">
  <sheetPr codeName="Sheet7"/>
  <dimension ref="B1:W10"/>
  <sheetViews>
    <sheetView showGridLines="0" zoomScaleNormal="100" workbookViewId="0">
      <selection activeCell="E8" sqref="E8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32.83203125" style="2" customWidth="1"/>
    <col min="4" max="4" width="31.33203125" style="2" customWidth="1"/>
    <col min="5" max="5" width="30.6640625" style="2" customWidth="1"/>
    <col min="6" max="16384" width="10.83203125" style="2"/>
  </cols>
  <sheetData>
    <row r="1" spans="2:23" ht="45" customHeight="1" x14ac:dyDescent="0.3">
      <c r="B1" s="251" t="s">
        <v>253</v>
      </c>
      <c r="C1" s="251"/>
      <c r="D1" s="251"/>
      <c r="E1" s="25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ht="17" thickBot="1" x14ac:dyDescent="0.25"/>
    <row r="3" spans="2:23" ht="30" customHeight="1" thickBot="1" x14ac:dyDescent="0.25">
      <c r="B3" s="35"/>
      <c r="C3" s="58" t="s">
        <v>231</v>
      </c>
      <c r="D3" s="214"/>
      <c r="E3" s="35"/>
    </row>
    <row r="4" spans="2:23" ht="19" thickBot="1" x14ac:dyDescent="0.25">
      <c r="B4" s="35"/>
      <c r="C4" s="35"/>
      <c r="D4" s="35"/>
      <c r="E4" s="35"/>
    </row>
    <row r="5" spans="2:23" ht="30" customHeight="1" x14ac:dyDescent="0.2">
      <c r="B5" s="47"/>
      <c r="C5" s="59" t="s">
        <v>262</v>
      </c>
      <c r="D5" s="59" t="s">
        <v>228</v>
      </c>
      <c r="E5" s="60" t="s">
        <v>6</v>
      </c>
    </row>
    <row r="6" spans="2:23" ht="30" customHeight="1" x14ac:dyDescent="0.2">
      <c r="B6" s="49" t="s">
        <v>201</v>
      </c>
      <c r="C6" s="46">
        <v>250</v>
      </c>
      <c r="D6" s="46">
        <v>100</v>
      </c>
      <c r="E6" s="44">
        <f>IF(D6="","",(C6/D6))</f>
        <v>2.5</v>
      </c>
    </row>
    <row r="7" spans="2:23" ht="30" customHeight="1" thickBot="1" x14ac:dyDescent="0.25">
      <c r="B7" s="50" t="s">
        <v>202</v>
      </c>
      <c r="C7" s="212"/>
      <c r="D7" s="212"/>
      <c r="E7" s="45" t="str">
        <f>IF(D7="","",(C7/D7))</f>
        <v/>
      </c>
    </row>
    <row r="9" spans="2:23" x14ac:dyDescent="0.2">
      <c r="B9" s="40" t="s">
        <v>236</v>
      </c>
      <c r="C9" s="39"/>
    </row>
    <row r="10" spans="2:23" x14ac:dyDescent="0.2">
      <c r="E10" s="33"/>
    </row>
  </sheetData>
  <sheetProtection sheet="1" objects="1" scenarios="1"/>
  <mergeCells count="1">
    <mergeCell ref="B1:E1"/>
  </mergeCells>
  <hyperlinks>
    <hyperlink ref="B9" location="'Metrics Home Page'!A1" display="Return to Metrics Home Page" xr:uid="{2AD32FDE-3967-384C-B3A1-C8D0A87E04E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DA6E0-0837-6646-9050-1A69B11EB431}">
  <sheetPr codeName="Sheet8"/>
  <dimension ref="B1:W11"/>
  <sheetViews>
    <sheetView showGridLines="0" workbookViewId="0">
      <selection activeCell="D10" sqref="D10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30.33203125" style="2" customWidth="1"/>
    <col min="4" max="4" width="31.6640625" style="2" customWidth="1"/>
    <col min="5" max="5" width="34" style="2" customWidth="1"/>
    <col min="6" max="16384" width="10.83203125" style="2"/>
  </cols>
  <sheetData>
    <row r="1" spans="2:23" ht="45" customHeight="1" x14ac:dyDescent="0.3">
      <c r="B1" s="251" t="s">
        <v>254</v>
      </c>
      <c r="C1" s="251"/>
      <c r="D1" s="251"/>
      <c r="E1" s="25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ht="17" thickBot="1" x14ac:dyDescent="0.25"/>
    <row r="3" spans="2:23" ht="30" customHeight="1" x14ac:dyDescent="0.2">
      <c r="B3" s="47"/>
      <c r="C3" s="48" t="s">
        <v>263</v>
      </c>
      <c r="D3" s="48" t="s">
        <v>228</v>
      </c>
      <c r="E3" s="43" t="s">
        <v>7</v>
      </c>
    </row>
    <row r="4" spans="2:23" ht="30" customHeight="1" x14ac:dyDescent="0.2">
      <c r="B4" s="49" t="s">
        <v>201</v>
      </c>
      <c r="C4" s="46">
        <v>3200000</v>
      </c>
      <c r="D4" s="46">
        <v>100</v>
      </c>
      <c r="E4" s="44">
        <f>IF(D4="","",(C4/D4))</f>
        <v>32000</v>
      </c>
    </row>
    <row r="5" spans="2:23" ht="30" customHeight="1" thickBot="1" x14ac:dyDescent="0.25">
      <c r="B5" s="50" t="s">
        <v>202</v>
      </c>
      <c r="C5" s="212"/>
      <c r="D5" s="212"/>
      <c r="E5" s="45" t="str">
        <f>IF(D5="","",(C5/D5))</f>
        <v/>
      </c>
    </row>
    <row r="7" spans="2:23" x14ac:dyDescent="0.2">
      <c r="B7" s="40" t="s">
        <v>236</v>
      </c>
      <c r="C7" s="39"/>
    </row>
    <row r="10" spans="2:23" x14ac:dyDescent="0.2">
      <c r="D10" s="33"/>
    </row>
    <row r="11" spans="2:23" x14ac:dyDescent="0.2">
      <c r="E11" s="33"/>
    </row>
  </sheetData>
  <sheetProtection sheet="1" objects="1" scenarios="1"/>
  <mergeCells count="1">
    <mergeCell ref="B1:E1"/>
  </mergeCells>
  <hyperlinks>
    <hyperlink ref="B7" location="'Metrics Home Page'!A1" display="Return to Metrics Home Page" xr:uid="{F8C4D88F-D0E2-7A4E-AEB2-F8B189D8FE6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E3C47-A75B-234D-9837-2F5F6DE585AD}">
  <sheetPr codeName="Sheet9"/>
  <dimension ref="B1:E11"/>
  <sheetViews>
    <sheetView showGridLines="0" workbookViewId="0">
      <selection activeCell="F22" sqref="F22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32.33203125" style="2" customWidth="1"/>
    <col min="4" max="4" width="29" style="2" customWidth="1"/>
    <col min="5" max="5" width="25.83203125" style="2" customWidth="1"/>
    <col min="6" max="16384" width="10.83203125" style="2"/>
  </cols>
  <sheetData>
    <row r="1" spans="2:5" s="3" customFormat="1" ht="45" customHeight="1" x14ac:dyDescent="0.3">
      <c r="B1" s="251" t="s">
        <v>255</v>
      </c>
      <c r="C1" s="251"/>
      <c r="D1" s="251"/>
      <c r="E1" s="251"/>
    </row>
    <row r="2" spans="2:5" ht="17" thickBot="1" x14ac:dyDescent="0.25"/>
    <row r="3" spans="2:5" ht="30" customHeight="1" x14ac:dyDescent="0.2">
      <c r="B3" s="47"/>
      <c r="C3" s="48" t="s">
        <v>263</v>
      </c>
      <c r="D3" s="48" t="s">
        <v>239</v>
      </c>
      <c r="E3" s="43" t="s">
        <v>10</v>
      </c>
    </row>
    <row r="4" spans="2:5" ht="30" customHeight="1" x14ac:dyDescent="0.2">
      <c r="B4" s="49" t="s">
        <v>201</v>
      </c>
      <c r="C4" s="46">
        <v>3200000</v>
      </c>
      <c r="D4" s="46">
        <v>75</v>
      </c>
      <c r="E4" s="44">
        <f>IF(D4="","",(C4/D4))</f>
        <v>42666.666666666664</v>
      </c>
    </row>
    <row r="5" spans="2:5" ht="30" customHeight="1" thickBot="1" x14ac:dyDescent="0.25">
      <c r="B5" s="50" t="s">
        <v>202</v>
      </c>
      <c r="C5" s="212"/>
      <c r="D5" s="212"/>
      <c r="E5" s="45" t="str">
        <f>IF(D5="","",(C5/D5))</f>
        <v/>
      </c>
    </row>
    <row r="7" spans="2:5" x14ac:dyDescent="0.2">
      <c r="B7" s="51" t="s">
        <v>236</v>
      </c>
    </row>
    <row r="10" spans="2:5" x14ac:dyDescent="0.2">
      <c r="D10" s="33"/>
    </row>
    <row r="11" spans="2:5" x14ac:dyDescent="0.2">
      <c r="E11" s="33"/>
    </row>
  </sheetData>
  <sheetProtection sheet="1" objects="1" scenarios="1"/>
  <mergeCells count="1">
    <mergeCell ref="B1:E1"/>
  </mergeCells>
  <hyperlinks>
    <hyperlink ref="B7" location="'Metrics Home Page'!A1" display="Return to Metrics Home Page" xr:uid="{807D059D-0115-1943-8635-80E9A464C2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7FF4-FFE4-934B-930E-F15A233F4AFE}">
  <sheetPr codeName="Sheet10"/>
  <dimension ref="B1:W11"/>
  <sheetViews>
    <sheetView showGridLines="0" workbookViewId="0">
      <selection activeCell="E12" sqref="E12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28.1640625" style="2" customWidth="1"/>
    <col min="4" max="4" width="36.83203125" style="2" customWidth="1"/>
    <col min="5" max="5" width="45" style="2" customWidth="1"/>
    <col min="6" max="16384" width="10.83203125" style="2"/>
  </cols>
  <sheetData>
    <row r="1" spans="2:23" ht="45" customHeight="1" x14ac:dyDescent="0.3">
      <c r="B1" s="251" t="s">
        <v>67</v>
      </c>
      <c r="C1" s="251"/>
      <c r="D1" s="251"/>
      <c r="E1" s="25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ht="17" thickBot="1" x14ac:dyDescent="0.25"/>
    <row r="3" spans="2:23" ht="30" customHeight="1" x14ac:dyDescent="0.2">
      <c r="B3" s="47"/>
      <c r="C3" s="48" t="s">
        <v>263</v>
      </c>
      <c r="D3" s="48" t="s">
        <v>264</v>
      </c>
      <c r="E3" s="43" t="s">
        <v>13</v>
      </c>
    </row>
    <row r="4" spans="2:23" ht="30" customHeight="1" x14ac:dyDescent="0.2">
      <c r="B4" s="49" t="s">
        <v>201</v>
      </c>
      <c r="C4" s="46">
        <v>3200000</v>
      </c>
      <c r="D4" s="46">
        <v>10000000</v>
      </c>
      <c r="E4" s="52">
        <f>IF(D4="","",(C4/D4))</f>
        <v>0.32</v>
      </c>
    </row>
    <row r="5" spans="2:23" ht="30" customHeight="1" thickBot="1" x14ac:dyDescent="0.25">
      <c r="B5" s="50" t="s">
        <v>202</v>
      </c>
      <c r="C5" s="212"/>
      <c r="D5" s="212"/>
      <c r="E5" s="53" t="str">
        <f>IF(D5="","",(C5/D5))</f>
        <v/>
      </c>
    </row>
    <row r="7" spans="2:23" x14ac:dyDescent="0.2">
      <c r="B7" s="40" t="s">
        <v>236</v>
      </c>
      <c r="C7" s="39"/>
      <c r="D7" s="39"/>
    </row>
    <row r="10" spans="2:23" x14ac:dyDescent="0.2">
      <c r="D10" s="33"/>
    </row>
    <row r="11" spans="2:23" x14ac:dyDescent="0.2">
      <c r="E11" s="33"/>
    </row>
  </sheetData>
  <sheetProtection sheet="1" objects="1" scenarios="1"/>
  <mergeCells count="1">
    <mergeCell ref="B1:E1"/>
  </mergeCells>
  <hyperlinks>
    <hyperlink ref="B7" location="'Metrics Home Page'!A1" display="Return to Metrics Home Page" xr:uid="{40D50F10-81ED-674B-86E2-A6FFC9CEDC4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6479-5054-6048-B4CF-9E84E75C2AA7}">
  <sheetPr codeName="Sheet11"/>
  <dimension ref="B1:W11"/>
  <sheetViews>
    <sheetView showGridLines="0" workbookViewId="0">
      <selection activeCell="B7" sqref="B7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28" style="2" customWidth="1"/>
    <col min="4" max="4" width="40.1640625" style="2" customWidth="1"/>
    <col min="5" max="5" width="52.5" style="2" customWidth="1"/>
    <col min="6" max="16384" width="10.83203125" style="2"/>
  </cols>
  <sheetData>
    <row r="1" spans="2:23" ht="45" customHeight="1" x14ac:dyDescent="0.3">
      <c r="B1" s="251" t="s">
        <v>68</v>
      </c>
      <c r="C1" s="251"/>
      <c r="D1" s="251"/>
      <c r="E1" s="25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ht="17" thickBot="1" x14ac:dyDescent="0.25"/>
    <row r="3" spans="2:23" ht="30" customHeight="1" x14ac:dyDescent="0.2">
      <c r="B3" s="47"/>
      <c r="C3" s="48" t="s">
        <v>263</v>
      </c>
      <c r="D3" s="61" t="s">
        <v>266</v>
      </c>
      <c r="E3" s="62" t="s">
        <v>265</v>
      </c>
    </row>
    <row r="4" spans="2:23" ht="30" customHeight="1" x14ac:dyDescent="0.2">
      <c r="B4" s="49" t="s">
        <v>201</v>
      </c>
      <c r="C4" s="46">
        <v>3200000</v>
      </c>
      <c r="D4" s="46">
        <v>5000000</v>
      </c>
      <c r="E4" s="52">
        <f>IF(D4="","",(C4/D4))</f>
        <v>0.64</v>
      </c>
    </row>
    <row r="5" spans="2:23" ht="30" customHeight="1" thickBot="1" x14ac:dyDescent="0.25">
      <c r="B5" s="50" t="s">
        <v>202</v>
      </c>
      <c r="C5" s="212"/>
      <c r="D5" s="212"/>
      <c r="E5" s="53" t="str">
        <f>IF(D5="","",(C5/D5))</f>
        <v/>
      </c>
    </row>
    <row r="7" spans="2:23" x14ac:dyDescent="0.2">
      <c r="B7" s="40" t="s">
        <v>236</v>
      </c>
      <c r="C7" s="39"/>
    </row>
    <row r="10" spans="2:23" x14ac:dyDescent="0.2">
      <c r="D10" s="33"/>
    </row>
    <row r="11" spans="2:23" x14ac:dyDescent="0.2">
      <c r="E11" s="33"/>
    </row>
  </sheetData>
  <sheetProtection sheet="1" objects="1" scenarios="1"/>
  <mergeCells count="1">
    <mergeCell ref="B1:E1"/>
  </mergeCells>
  <hyperlinks>
    <hyperlink ref="B7" location="'Metrics Home Page'!A1" display="Return to Metrics Home Page" xr:uid="{38A76CC1-7177-234D-B947-426F7164D0F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54C1-1373-BC47-AEA0-85288EFC0C7B}">
  <sheetPr codeName="Sheet12"/>
  <dimension ref="B1:E11"/>
  <sheetViews>
    <sheetView showGridLines="0" workbookViewId="0">
      <selection activeCell="B7" sqref="B7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35" style="2" customWidth="1"/>
    <col min="4" max="4" width="41.33203125" style="2" customWidth="1"/>
    <col min="5" max="5" width="21.1640625" style="2" customWidth="1"/>
    <col min="6" max="16384" width="10.83203125" style="2"/>
  </cols>
  <sheetData>
    <row r="1" spans="2:5" s="3" customFormat="1" ht="45" customHeight="1" x14ac:dyDescent="0.3">
      <c r="B1" s="251" t="s">
        <v>69</v>
      </c>
      <c r="C1" s="251"/>
      <c r="D1" s="251"/>
      <c r="E1" s="251"/>
    </row>
    <row r="2" spans="2:5" ht="17" thickBot="1" x14ac:dyDescent="0.25"/>
    <row r="3" spans="2:5" ht="30" customHeight="1" x14ac:dyDescent="0.2">
      <c r="B3" s="47"/>
      <c r="C3" s="61" t="s">
        <v>267</v>
      </c>
      <c r="D3" s="48" t="s">
        <v>268</v>
      </c>
      <c r="E3" s="62" t="s">
        <v>16</v>
      </c>
    </row>
    <row r="4" spans="2:5" ht="30" customHeight="1" x14ac:dyDescent="0.2">
      <c r="B4" s="49" t="s">
        <v>201</v>
      </c>
      <c r="C4" s="46">
        <v>25</v>
      </c>
      <c r="D4" s="46">
        <v>250</v>
      </c>
      <c r="E4" s="52">
        <f>IF(D4="","",(C4/D4))</f>
        <v>0.1</v>
      </c>
    </row>
    <row r="5" spans="2:5" ht="30" customHeight="1" thickBot="1" x14ac:dyDescent="0.25">
      <c r="B5" s="50" t="s">
        <v>202</v>
      </c>
      <c r="C5" s="212"/>
      <c r="D5" s="212"/>
      <c r="E5" s="53" t="str">
        <f>IF(D5="","",(C5/D5))</f>
        <v/>
      </c>
    </row>
    <row r="7" spans="2:5" x14ac:dyDescent="0.2">
      <c r="B7" s="40" t="s">
        <v>236</v>
      </c>
      <c r="C7" s="39"/>
    </row>
    <row r="10" spans="2:5" x14ac:dyDescent="0.2">
      <c r="D10" s="33"/>
    </row>
    <row r="11" spans="2:5" x14ac:dyDescent="0.2">
      <c r="E11" s="33"/>
    </row>
  </sheetData>
  <sheetProtection sheet="1" objects="1" scenarios="1"/>
  <mergeCells count="1">
    <mergeCell ref="B1:E1"/>
  </mergeCells>
  <hyperlinks>
    <hyperlink ref="B7" location="'Metrics Home Page'!A1" display="Return to Metrics Home Page" xr:uid="{BB327B5D-3654-AD46-B2CE-6EDA5BA138A8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3DE7-FF41-6F4B-B5B6-B96AAD4B6F26}">
  <sheetPr codeName="Sheet13"/>
  <dimension ref="B1:H27"/>
  <sheetViews>
    <sheetView showGridLines="0" workbookViewId="0">
      <selection activeCell="M48" sqref="M48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35" style="63" customWidth="1"/>
    <col min="4" max="4" width="33" style="2" customWidth="1"/>
    <col min="5" max="5" width="34.1640625" style="2" customWidth="1"/>
    <col min="6" max="6" width="24.6640625" style="2" customWidth="1"/>
    <col min="7" max="7" width="30.33203125" style="2" customWidth="1"/>
    <col min="8" max="16384" width="10.83203125" style="2"/>
  </cols>
  <sheetData>
    <row r="1" spans="2:7" s="3" customFormat="1" ht="45" customHeight="1" x14ac:dyDescent="0.3">
      <c r="B1" s="251" t="s">
        <v>256</v>
      </c>
      <c r="C1" s="251"/>
      <c r="D1" s="251"/>
      <c r="E1" s="251"/>
      <c r="F1" s="251"/>
      <c r="G1" s="251"/>
    </row>
    <row r="2" spans="2:7" ht="17" thickBot="1" x14ac:dyDescent="0.25"/>
    <row r="3" spans="2:7" ht="40" customHeight="1" x14ac:dyDescent="0.2">
      <c r="B3" s="47"/>
      <c r="C3" s="61" t="s">
        <v>70</v>
      </c>
      <c r="D3" s="61" t="s">
        <v>71</v>
      </c>
      <c r="E3" s="61" t="s">
        <v>269</v>
      </c>
      <c r="F3" s="61" t="s">
        <v>268</v>
      </c>
      <c r="G3" s="62" t="s">
        <v>18</v>
      </c>
    </row>
    <row r="4" spans="2:7" ht="30" customHeight="1" x14ac:dyDescent="0.2">
      <c r="B4" s="49" t="s">
        <v>201</v>
      </c>
      <c r="C4" s="64" t="s">
        <v>203</v>
      </c>
      <c r="D4" s="64" t="s">
        <v>182</v>
      </c>
      <c r="E4" s="46">
        <v>17</v>
      </c>
      <c r="F4" s="46">
        <v>250</v>
      </c>
      <c r="G4" s="52">
        <f>IF(F4="","",(E4/F4))</f>
        <v>6.8000000000000005E-2</v>
      </c>
    </row>
    <row r="5" spans="2:7" ht="30" customHeight="1" x14ac:dyDescent="0.2">
      <c r="B5" s="254" t="s">
        <v>202</v>
      </c>
      <c r="C5" s="215"/>
      <c r="D5" s="215"/>
      <c r="E5" s="216"/>
      <c r="F5" s="216"/>
      <c r="G5" s="52" t="str">
        <f t="shared" ref="G5:G19" si="0">IF(F5="","",(E5/F5))</f>
        <v/>
      </c>
    </row>
    <row r="6" spans="2:7" ht="30" customHeight="1" x14ac:dyDescent="0.2">
      <c r="B6" s="254"/>
      <c r="C6" s="215"/>
      <c r="D6" s="215"/>
      <c r="E6" s="216"/>
      <c r="F6" s="216"/>
      <c r="G6" s="52" t="str">
        <f t="shared" si="0"/>
        <v/>
      </c>
    </row>
    <row r="7" spans="2:7" ht="30" customHeight="1" x14ac:dyDescent="0.2">
      <c r="B7" s="254"/>
      <c r="C7" s="215"/>
      <c r="D7" s="215"/>
      <c r="E7" s="216"/>
      <c r="F7" s="216"/>
      <c r="G7" s="52" t="str">
        <f t="shared" si="0"/>
        <v/>
      </c>
    </row>
    <row r="8" spans="2:7" ht="30" customHeight="1" x14ac:dyDescent="0.2">
      <c r="B8" s="254"/>
      <c r="C8" s="215"/>
      <c r="D8" s="215"/>
      <c r="E8" s="216"/>
      <c r="F8" s="216"/>
      <c r="G8" s="52" t="str">
        <f t="shared" si="0"/>
        <v/>
      </c>
    </row>
    <row r="9" spans="2:7" ht="30" customHeight="1" x14ac:dyDescent="0.2">
      <c r="B9" s="254"/>
      <c r="C9" s="215"/>
      <c r="D9" s="215"/>
      <c r="E9" s="216"/>
      <c r="F9" s="216"/>
      <c r="G9" s="52" t="str">
        <f t="shared" si="0"/>
        <v/>
      </c>
    </row>
    <row r="10" spans="2:7" ht="30" customHeight="1" x14ac:dyDescent="0.2">
      <c r="B10" s="254"/>
      <c r="C10" s="215"/>
      <c r="D10" s="215"/>
      <c r="E10" s="216"/>
      <c r="F10" s="216"/>
      <c r="G10" s="52" t="str">
        <f t="shared" si="0"/>
        <v/>
      </c>
    </row>
    <row r="11" spans="2:7" ht="30" customHeight="1" x14ac:dyDescent="0.2">
      <c r="B11" s="254"/>
      <c r="C11" s="215"/>
      <c r="D11" s="215"/>
      <c r="E11" s="216"/>
      <c r="F11" s="216"/>
      <c r="G11" s="52" t="str">
        <f t="shared" si="0"/>
        <v/>
      </c>
    </row>
    <row r="12" spans="2:7" ht="30" customHeight="1" x14ac:dyDescent="0.2">
      <c r="B12" s="254"/>
      <c r="C12" s="215"/>
      <c r="D12" s="215"/>
      <c r="E12" s="216"/>
      <c r="F12" s="216"/>
      <c r="G12" s="52" t="str">
        <f t="shared" si="0"/>
        <v/>
      </c>
    </row>
    <row r="13" spans="2:7" ht="30" customHeight="1" x14ac:dyDescent="0.2">
      <c r="B13" s="254"/>
      <c r="C13" s="215"/>
      <c r="D13" s="215"/>
      <c r="E13" s="216"/>
      <c r="F13" s="216"/>
      <c r="G13" s="52" t="str">
        <f t="shared" si="0"/>
        <v/>
      </c>
    </row>
    <row r="14" spans="2:7" ht="30" customHeight="1" x14ac:dyDescent="0.2">
      <c r="B14" s="254"/>
      <c r="C14" s="215"/>
      <c r="D14" s="215"/>
      <c r="E14" s="216"/>
      <c r="F14" s="216"/>
      <c r="G14" s="52" t="str">
        <f t="shared" si="0"/>
        <v/>
      </c>
    </row>
    <row r="15" spans="2:7" ht="30" customHeight="1" x14ac:dyDescent="0.2">
      <c r="B15" s="254"/>
      <c r="C15" s="215"/>
      <c r="D15" s="215"/>
      <c r="E15" s="216"/>
      <c r="F15" s="216"/>
      <c r="G15" s="52" t="str">
        <f t="shared" si="0"/>
        <v/>
      </c>
    </row>
    <row r="16" spans="2:7" ht="30" customHeight="1" x14ac:dyDescent="0.2">
      <c r="B16" s="254"/>
      <c r="C16" s="215"/>
      <c r="D16" s="215"/>
      <c r="E16" s="216"/>
      <c r="F16" s="216"/>
      <c r="G16" s="52" t="str">
        <f t="shared" si="0"/>
        <v/>
      </c>
    </row>
    <row r="17" spans="2:8" ht="30" customHeight="1" x14ac:dyDescent="0.2">
      <c r="B17" s="254"/>
      <c r="C17" s="215"/>
      <c r="D17" s="215"/>
      <c r="E17" s="216"/>
      <c r="F17" s="216"/>
      <c r="G17" s="52" t="str">
        <f t="shared" si="0"/>
        <v/>
      </c>
    </row>
    <row r="18" spans="2:8" ht="30" customHeight="1" x14ac:dyDescent="0.2">
      <c r="B18" s="254"/>
      <c r="C18" s="215"/>
      <c r="D18" s="215"/>
      <c r="E18" s="216"/>
      <c r="F18" s="216"/>
      <c r="G18" s="52" t="str">
        <f t="shared" si="0"/>
        <v/>
      </c>
    </row>
    <row r="19" spans="2:8" ht="30" customHeight="1" thickBot="1" x14ac:dyDescent="0.25">
      <c r="B19" s="255"/>
      <c r="C19" s="217"/>
      <c r="D19" s="217"/>
      <c r="E19" s="212"/>
      <c r="F19" s="212"/>
      <c r="G19" s="53" t="str">
        <f t="shared" si="0"/>
        <v/>
      </c>
    </row>
    <row r="20" spans="2:8" ht="17" thickBot="1" x14ac:dyDescent="0.25"/>
    <row r="21" spans="2:8" ht="30" customHeight="1" thickBot="1" x14ac:dyDescent="0.25">
      <c r="F21" s="65" t="s">
        <v>151</v>
      </c>
      <c r="G21" s="66" t="str">
        <f>IF(G5="","",AVERAGEIF(G5:G19,"&gt;0"))</f>
        <v/>
      </c>
    </row>
    <row r="23" spans="2:8" ht="24" customHeight="1" x14ac:dyDescent="0.2">
      <c r="B23" s="252" t="s">
        <v>181</v>
      </c>
      <c r="C23" s="252"/>
      <c r="D23" s="252"/>
      <c r="E23" s="252"/>
      <c r="F23" s="252"/>
      <c r="G23" s="252"/>
    </row>
    <row r="24" spans="2:8" ht="16" customHeight="1" x14ac:dyDescent="0.2">
      <c r="B24" s="253" t="s">
        <v>150</v>
      </c>
      <c r="C24" s="253"/>
      <c r="D24" s="253"/>
      <c r="E24" s="253"/>
      <c r="F24" s="253"/>
      <c r="G24" s="253"/>
      <c r="H24" s="34"/>
    </row>
    <row r="25" spans="2:8" ht="16" customHeight="1" x14ac:dyDescent="0.2">
      <c r="B25" s="253"/>
      <c r="C25" s="253"/>
      <c r="D25" s="253"/>
      <c r="E25" s="253"/>
      <c r="F25" s="253"/>
      <c r="G25" s="253"/>
      <c r="H25" s="34"/>
    </row>
    <row r="27" spans="2:8" x14ac:dyDescent="0.2">
      <c r="B27" s="40" t="s">
        <v>236</v>
      </c>
      <c r="C27" s="39"/>
    </row>
  </sheetData>
  <sheetProtection sheet="1" objects="1" scenarios="1"/>
  <mergeCells count="4">
    <mergeCell ref="B23:G23"/>
    <mergeCell ref="B24:G25"/>
    <mergeCell ref="B5:B19"/>
    <mergeCell ref="B1:G1"/>
  </mergeCells>
  <hyperlinks>
    <hyperlink ref="B27" location="'Metrics Home Page'!A1" display="Return to Metrics Home Page" xr:uid="{0A821CE5-EEE5-7041-BC16-22F33B043143}"/>
    <hyperlink ref="C24:D25" r:id="rId1" display="To calculate the total number of working days, we recommend you visit this page." xr:uid="{912751EE-EF5C-9149-8560-D609F94C57DB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9D34-0784-C344-A0EC-6ADEC5DFD887}">
  <sheetPr codeName="Sheet14"/>
  <dimension ref="B1:W10"/>
  <sheetViews>
    <sheetView showGridLines="0" workbookViewId="0">
      <selection activeCell="D14" sqref="D14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40.83203125" style="2" customWidth="1"/>
    <col min="4" max="4" width="33" style="2" customWidth="1"/>
    <col min="5" max="5" width="37.83203125" style="2" customWidth="1"/>
    <col min="6" max="16384" width="10.83203125" style="2"/>
  </cols>
  <sheetData>
    <row r="1" spans="2:23" ht="45" customHeight="1" x14ac:dyDescent="0.3">
      <c r="B1" s="251" t="s">
        <v>346</v>
      </c>
      <c r="C1" s="251"/>
      <c r="D1" s="251"/>
      <c r="E1" s="25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ht="17" thickBot="1" x14ac:dyDescent="0.25"/>
    <row r="3" spans="2:23" ht="30" customHeight="1" thickBot="1" x14ac:dyDescent="0.25">
      <c r="B3" s="35"/>
      <c r="C3" s="58" t="s">
        <v>231</v>
      </c>
      <c r="D3" s="214"/>
      <c r="E3" s="35"/>
    </row>
    <row r="4" spans="2:23" ht="19" thickBot="1" x14ac:dyDescent="0.25">
      <c r="B4" s="35"/>
      <c r="C4" s="35"/>
      <c r="D4" s="35"/>
      <c r="E4" s="35"/>
    </row>
    <row r="5" spans="2:23" ht="30" customHeight="1" x14ac:dyDescent="0.2">
      <c r="B5" s="47"/>
      <c r="C5" s="48" t="s">
        <v>72</v>
      </c>
      <c r="D5" s="48" t="s">
        <v>73</v>
      </c>
      <c r="E5" s="43" t="s">
        <v>19</v>
      </c>
    </row>
    <row r="6" spans="2:23" ht="30" customHeight="1" x14ac:dyDescent="0.2">
      <c r="B6" s="49" t="s">
        <v>201</v>
      </c>
      <c r="C6" s="46">
        <v>320000</v>
      </c>
      <c r="D6" s="46">
        <v>3200000</v>
      </c>
      <c r="E6" s="52">
        <f>IF(D6="","",C6/D6)</f>
        <v>0.1</v>
      </c>
    </row>
    <row r="7" spans="2:23" ht="30" customHeight="1" thickBot="1" x14ac:dyDescent="0.25">
      <c r="B7" s="50" t="s">
        <v>202</v>
      </c>
      <c r="C7" s="212"/>
      <c r="D7" s="212"/>
      <c r="E7" s="53" t="str">
        <f>IF(D7="","",C7/D7)</f>
        <v/>
      </c>
    </row>
    <row r="9" spans="2:23" x14ac:dyDescent="0.2">
      <c r="B9" s="40" t="s">
        <v>236</v>
      </c>
      <c r="C9" s="39"/>
    </row>
    <row r="10" spans="2:23" x14ac:dyDescent="0.2">
      <c r="E10" s="33"/>
    </row>
  </sheetData>
  <sheetProtection sheet="1" objects="1" scenarios="1"/>
  <mergeCells count="1">
    <mergeCell ref="B1:E1"/>
  </mergeCells>
  <hyperlinks>
    <hyperlink ref="B9" location="'Metrics Home Page'!A1" display="Return to Metrics Home Page" xr:uid="{D0F95ABC-D6AA-5544-B4F9-F2570272B048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2DBB-F66D-4841-A784-8DB45F096F97}">
  <sheetPr codeName="Sheet15"/>
  <dimension ref="B1:E11"/>
  <sheetViews>
    <sheetView showGridLines="0" workbookViewId="0">
      <selection activeCell="E23" sqref="E23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34.6640625" style="2" customWidth="1"/>
    <col min="4" max="4" width="26.6640625" style="2" customWidth="1"/>
    <col min="5" max="5" width="38" style="2" customWidth="1"/>
    <col min="6" max="16384" width="10.83203125" style="2"/>
  </cols>
  <sheetData>
    <row r="1" spans="2:5" s="3" customFormat="1" ht="45" customHeight="1" x14ac:dyDescent="0.3">
      <c r="B1" s="251" t="s">
        <v>257</v>
      </c>
      <c r="C1" s="251"/>
      <c r="D1" s="251"/>
      <c r="E1" s="251"/>
    </row>
    <row r="2" spans="2:5" ht="17" thickBot="1" x14ac:dyDescent="0.25"/>
    <row r="3" spans="2:5" ht="45" customHeight="1" x14ac:dyDescent="0.2">
      <c r="B3" s="47"/>
      <c r="C3" s="61" t="s">
        <v>270</v>
      </c>
      <c r="D3" s="61" t="s">
        <v>228</v>
      </c>
      <c r="E3" s="62" t="s">
        <v>66</v>
      </c>
    </row>
    <row r="4" spans="2:5" ht="30" customHeight="1" x14ac:dyDescent="0.2">
      <c r="B4" s="49" t="s">
        <v>201</v>
      </c>
      <c r="C4" s="46">
        <v>50000</v>
      </c>
      <c r="D4" s="46">
        <v>100</v>
      </c>
      <c r="E4" s="44">
        <f>IF(D4="","",(C4/D4))</f>
        <v>500</v>
      </c>
    </row>
    <row r="5" spans="2:5" ht="30" customHeight="1" thickBot="1" x14ac:dyDescent="0.25">
      <c r="B5" s="50" t="s">
        <v>202</v>
      </c>
      <c r="C5" s="212"/>
      <c r="D5" s="212"/>
      <c r="E5" s="45" t="str">
        <f>IF(D5="","",(C5/D5))</f>
        <v/>
      </c>
    </row>
    <row r="7" spans="2:5" x14ac:dyDescent="0.2">
      <c r="B7" s="40" t="s">
        <v>236</v>
      </c>
      <c r="C7" s="39"/>
    </row>
    <row r="10" spans="2:5" x14ac:dyDescent="0.2">
      <c r="D10" s="33"/>
    </row>
    <row r="11" spans="2:5" x14ac:dyDescent="0.2">
      <c r="E11" s="33"/>
    </row>
  </sheetData>
  <sheetProtection sheet="1" objects="1" scenarios="1"/>
  <mergeCells count="1">
    <mergeCell ref="B1:E1"/>
  </mergeCells>
  <hyperlinks>
    <hyperlink ref="B7" location="'Metrics Home Page'!A1" display="Return to Metrics Home Page" xr:uid="{EDBF1125-DDDD-C24F-AEFE-EC3C197D3C0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8C14-4288-5747-A856-95025B9D00F1}">
  <sheetPr codeName="Sheet17"/>
  <dimension ref="B1:E11"/>
  <sheetViews>
    <sheetView showGridLines="0" workbookViewId="0">
      <selection activeCell="E22" sqref="E22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34.5" style="2" customWidth="1"/>
    <col min="4" max="4" width="32.83203125" style="2" customWidth="1"/>
    <col min="5" max="5" width="33.83203125" style="2" customWidth="1"/>
    <col min="6" max="16384" width="10.83203125" style="2"/>
  </cols>
  <sheetData>
    <row r="1" spans="2:5" s="3" customFormat="1" ht="45" customHeight="1" x14ac:dyDescent="0.3">
      <c r="B1" s="251" t="s">
        <v>74</v>
      </c>
      <c r="C1" s="251"/>
      <c r="D1" s="251"/>
      <c r="E1" s="251"/>
    </row>
    <row r="2" spans="2:5" ht="17" thickBot="1" x14ac:dyDescent="0.25"/>
    <row r="3" spans="2:5" ht="30" customHeight="1" thickBot="1" x14ac:dyDescent="0.25">
      <c r="B3" s="35"/>
      <c r="C3" s="67" t="s">
        <v>231</v>
      </c>
      <c r="D3" s="218"/>
      <c r="E3" s="35"/>
    </row>
    <row r="4" spans="2:5" ht="19" thickBot="1" x14ac:dyDescent="0.25">
      <c r="B4" s="35"/>
      <c r="C4" s="35"/>
      <c r="D4" s="35"/>
      <c r="E4" s="35"/>
    </row>
    <row r="5" spans="2:5" ht="55" customHeight="1" x14ac:dyDescent="0.2">
      <c r="B5" s="47"/>
      <c r="C5" s="61" t="s">
        <v>271</v>
      </c>
      <c r="D5" s="61" t="s">
        <v>272</v>
      </c>
      <c r="E5" s="62" t="s">
        <v>22</v>
      </c>
    </row>
    <row r="6" spans="2:5" ht="30" customHeight="1" x14ac:dyDescent="0.2">
      <c r="B6" s="49" t="s">
        <v>201</v>
      </c>
      <c r="C6" s="46">
        <v>3</v>
      </c>
      <c r="D6" s="46">
        <v>105</v>
      </c>
      <c r="E6" s="52">
        <f>IF(D6="","",(C6/D6))</f>
        <v>2.8571428571428571E-2</v>
      </c>
    </row>
    <row r="7" spans="2:5" ht="30" customHeight="1" thickBot="1" x14ac:dyDescent="0.25">
      <c r="B7" s="50" t="s">
        <v>202</v>
      </c>
      <c r="C7" s="212"/>
      <c r="D7" s="212"/>
      <c r="E7" s="53" t="str">
        <f>IF(D7="","",(C7/D7))</f>
        <v/>
      </c>
    </row>
    <row r="9" spans="2:5" x14ac:dyDescent="0.2">
      <c r="B9" s="40" t="s">
        <v>236</v>
      </c>
      <c r="C9" s="39"/>
    </row>
    <row r="11" spans="2:5" x14ac:dyDescent="0.2">
      <c r="E11" s="33"/>
    </row>
  </sheetData>
  <sheetProtection sheet="1" objects="1" scenarios="1"/>
  <mergeCells count="1">
    <mergeCell ref="B1:E1"/>
  </mergeCells>
  <hyperlinks>
    <hyperlink ref="B9" location="'Metrics Home Page'!A1" display="Return to Metrics Home Page" xr:uid="{807ED403-84B8-0449-9FFF-2789C6B70D67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593B0-BE25-E84F-B0BD-31C2B3EE4AD3}">
  <sheetPr codeName="Sheet18"/>
  <dimension ref="B1:W11"/>
  <sheetViews>
    <sheetView showGridLines="0" workbookViewId="0">
      <selection activeCell="E14" sqref="E14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34.5" style="2" customWidth="1"/>
    <col min="4" max="4" width="35.33203125" style="2" customWidth="1"/>
    <col min="5" max="5" width="35" style="2" customWidth="1"/>
    <col min="6" max="16384" width="10.83203125" style="2"/>
  </cols>
  <sheetData>
    <row r="1" spans="2:23" s="11" customFormat="1" ht="45" customHeight="1" x14ac:dyDescent="0.3">
      <c r="B1" s="251" t="s">
        <v>75</v>
      </c>
      <c r="C1" s="251"/>
      <c r="D1" s="251"/>
      <c r="E1" s="251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2:23" ht="17" thickBot="1" x14ac:dyDescent="0.25"/>
    <row r="3" spans="2:23" ht="30" customHeight="1" thickBot="1" x14ac:dyDescent="0.25">
      <c r="C3" s="67" t="s">
        <v>231</v>
      </c>
      <c r="D3" s="218"/>
    </row>
    <row r="4" spans="2:23" ht="17" thickBot="1" x14ac:dyDescent="0.25"/>
    <row r="5" spans="2:23" ht="55" customHeight="1" x14ac:dyDescent="0.2">
      <c r="B5" s="47"/>
      <c r="C5" s="61" t="s">
        <v>273</v>
      </c>
      <c r="D5" s="61" t="s">
        <v>272</v>
      </c>
      <c r="E5" s="62" t="s">
        <v>24</v>
      </c>
    </row>
    <row r="6" spans="2:23" ht="30" customHeight="1" x14ac:dyDescent="0.2">
      <c r="B6" s="49" t="s">
        <v>201</v>
      </c>
      <c r="C6" s="46">
        <v>2</v>
      </c>
      <c r="D6" s="46">
        <v>105</v>
      </c>
      <c r="E6" s="52">
        <f>IF(D6="","",(C6/D6))</f>
        <v>1.9047619047619049E-2</v>
      </c>
    </row>
    <row r="7" spans="2:23" ht="30" customHeight="1" thickBot="1" x14ac:dyDescent="0.25">
      <c r="B7" s="50" t="s">
        <v>202</v>
      </c>
      <c r="C7" s="212"/>
      <c r="D7" s="212"/>
      <c r="E7" s="53" t="str">
        <f>IF(D7="","",(C7/D7))</f>
        <v/>
      </c>
    </row>
    <row r="9" spans="2:23" x14ac:dyDescent="0.2">
      <c r="B9" s="40" t="s">
        <v>236</v>
      </c>
      <c r="C9" s="39"/>
    </row>
    <row r="10" spans="2:23" x14ac:dyDescent="0.2">
      <c r="D10" s="33"/>
    </row>
    <row r="11" spans="2:23" x14ac:dyDescent="0.2">
      <c r="E11" s="33"/>
    </row>
  </sheetData>
  <sheetProtection sheet="1" objects="1" scenarios="1"/>
  <mergeCells count="1">
    <mergeCell ref="B1:E1"/>
  </mergeCells>
  <hyperlinks>
    <hyperlink ref="B9" location="'Metrics Home Page'!A1" display="Return to Metrics Home Page" xr:uid="{52B1B42A-257A-864E-8D0B-A976593FFDD6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3DB0-34E4-D741-901D-5608AFF34CC0}">
  <sheetPr codeName="Sheet19"/>
  <dimension ref="B1:E11"/>
  <sheetViews>
    <sheetView showGridLines="0" workbookViewId="0">
      <selection activeCell="E16" sqref="E16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38.5" style="2" customWidth="1"/>
    <col min="4" max="4" width="35.5" style="2" customWidth="1"/>
    <col min="5" max="5" width="35" style="2" customWidth="1"/>
    <col min="6" max="16384" width="10.83203125" style="2"/>
  </cols>
  <sheetData>
    <row r="1" spans="2:5" s="3" customFormat="1" ht="45" customHeight="1" x14ac:dyDescent="0.3">
      <c r="B1" s="251" t="s">
        <v>76</v>
      </c>
      <c r="C1" s="251"/>
      <c r="D1" s="251"/>
      <c r="E1" s="251"/>
    </row>
    <row r="2" spans="2:5" ht="17" thickBot="1" x14ac:dyDescent="0.25"/>
    <row r="3" spans="2:5" ht="30" customHeight="1" thickBot="1" x14ac:dyDescent="0.25">
      <c r="C3" s="67" t="s">
        <v>231</v>
      </c>
      <c r="D3" s="218"/>
    </row>
    <row r="4" spans="2:5" ht="17" thickBot="1" x14ac:dyDescent="0.25"/>
    <row r="5" spans="2:5" ht="55" customHeight="1" x14ac:dyDescent="0.2">
      <c r="B5" s="47"/>
      <c r="C5" s="61" t="s">
        <v>274</v>
      </c>
      <c r="D5" s="61" t="s">
        <v>272</v>
      </c>
      <c r="E5" s="62" t="s">
        <v>25</v>
      </c>
    </row>
    <row r="6" spans="2:5" ht="30" customHeight="1" x14ac:dyDescent="0.2">
      <c r="B6" s="49" t="s">
        <v>201</v>
      </c>
      <c r="C6" s="46">
        <v>1</v>
      </c>
      <c r="D6" s="46">
        <v>105</v>
      </c>
      <c r="E6" s="52">
        <f>IF(D6="","",(C6/D6))</f>
        <v>9.5238095238095247E-3</v>
      </c>
    </row>
    <row r="7" spans="2:5" ht="30" customHeight="1" thickBot="1" x14ac:dyDescent="0.25">
      <c r="B7" s="50" t="s">
        <v>202</v>
      </c>
      <c r="C7" s="212"/>
      <c r="D7" s="212"/>
      <c r="E7" s="53" t="str">
        <f>IF(D7="","",(C7/D7))</f>
        <v/>
      </c>
    </row>
    <row r="9" spans="2:5" x14ac:dyDescent="0.2">
      <c r="B9" s="40" t="s">
        <v>236</v>
      </c>
      <c r="C9" s="39"/>
    </row>
    <row r="10" spans="2:5" x14ac:dyDescent="0.2">
      <c r="B10" s="39"/>
      <c r="C10" s="39"/>
      <c r="D10" s="33"/>
    </row>
    <row r="11" spans="2:5" x14ac:dyDescent="0.2">
      <c r="E11" s="33"/>
    </row>
  </sheetData>
  <sheetProtection sheet="1" objects="1" scenarios="1"/>
  <mergeCells count="1">
    <mergeCell ref="B1:E1"/>
  </mergeCells>
  <hyperlinks>
    <hyperlink ref="B9" location="'Metrics Home Page'!A1" display="Return to Metrics Home Page" xr:uid="{6065F947-9F30-094F-8A4C-CF1140259D6E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60F56-75A9-BD43-8BBC-E80F0307146C}">
  <sheetPr codeName="Sheet20"/>
  <dimension ref="B1:E11"/>
  <sheetViews>
    <sheetView showGridLines="0" workbookViewId="0">
      <selection activeCell="E15" sqref="E15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36.6640625" style="2" customWidth="1"/>
    <col min="4" max="4" width="33.1640625" style="2" customWidth="1"/>
    <col min="5" max="5" width="24.33203125" style="2" customWidth="1"/>
    <col min="6" max="16384" width="10.83203125" style="2"/>
  </cols>
  <sheetData>
    <row r="1" spans="2:5" s="3" customFormat="1" ht="45" customHeight="1" x14ac:dyDescent="0.3">
      <c r="B1" s="251" t="s">
        <v>77</v>
      </c>
      <c r="C1" s="251"/>
      <c r="D1" s="251"/>
      <c r="E1" s="251"/>
    </row>
    <row r="2" spans="2:5" ht="17" thickBot="1" x14ac:dyDescent="0.25"/>
    <row r="3" spans="2:5" ht="30" customHeight="1" thickBot="1" x14ac:dyDescent="0.25">
      <c r="B3" s="35"/>
      <c r="C3" s="67" t="s">
        <v>231</v>
      </c>
      <c r="D3" s="218"/>
      <c r="E3" s="35"/>
    </row>
    <row r="4" spans="2:5" ht="17" thickBot="1" x14ac:dyDescent="0.25"/>
    <row r="5" spans="2:5" ht="45" customHeight="1" x14ac:dyDescent="0.2">
      <c r="B5" s="47"/>
      <c r="C5" s="61" t="s">
        <v>275</v>
      </c>
      <c r="D5" s="61" t="s">
        <v>272</v>
      </c>
      <c r="E5" s="62" t="s">
        <v>26</v>
      </c>
    </row>
    <row r="6" spans="2:5" ht="30" customHeight="1" x14ac:dyDescent="0.2">
      <c r="B6" s="49" t="s">
        <v>201</v>
      </c>
      <c r="C6" s="46">
        <v>5</v>
      </c>
      <c r="D6" s="46">
        <v>105</v>
      </c>
      <c r="E6" s="52">
        <f>IF(D6="","",(C6/D6))</f>
        <v>4.7619047619047616E-2</v>
      </c>
    </row>
    <row r="7" spans="2:5" ht="30" customHeight="1" thickBot="1" x14ac:dyDescent="0.25">
      <c r="B7" s="50" t="s">
        <v>202</v>
      </c>
      <c r="C7" s="212"/>
      <c r="D7" s="212"/>
      <c r="E7" s="53" t="str">
        <f>IF(D7="","",(C7/D7))</f>
        <v/>
      </c>
    </row>
    <row r="9" spans="2:5" x14ac:dyDescent="0.2">
      <c r="B9" s="40" t="s">
        <v>236</v>
      </c>
      <c r="C9" s="39"/>
    </row>
    <row r="10" spans="2:5" x14ac:dyDescent="0.2">
      <c r="D10" s="33"/>
    </row>
    <row r="11" spans="2:5" x14ac:dyDescent="0.2">
      <c r="E11" s="33"/>
    </row>
  </sheetData>
  <sheetProtection sheet="1" objects="1" scenarios="1"/>
  <mergeCells count="1">
    <mergeCell ref="B1:E1"/>
  </mergeCells>
  <hyperlinks>
    <hyperlink ref="B9" location="'Metrics Home Page'!A1" display="Return to Metrics Home Page" xr:uid="{C2FA1879-9B10-FA49-B153-31F6D52CB91C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A97B8-DCC4-7B45-8408-2C640E8CECE8}">
  <sheetPr codeName="Sheet21"/>
  <dimension ref="B1:W26"/>
  <sheetViews>
    <sheetView showGridLines="0" topLeftCell="A17" zoomScaleNormal="100" workbookViewId="0">
      <selection activeCell="B26" sqref="B26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35" style="2" customWidth="1"/>
    <col min="4" max="4" width="33" style="2" customWidth="1"/>
    <col min="5" max="5" width="34.1640625" style="2" customWidth="1"/>
    <col min="6" max="6" width="42.5" style="2" customWidth="1"/>
    <col min="7" max="7" width="30.33203125" style="2" customWidth="1"/>
    <col min="8" max="16384" width="10.83203125" style="2"/>
  </cols>
  <sheetData>
    <row r="1" spans="2:23" ht="45" customHeight="1" x14ac:dyDescent="0.3">
      <c r="B1" s="251" t="s">
        <v>258</v>
      </c>
      <c r="C1" s="251"/>
      <c r="D1" s="251"/>
      <c r="E1" s="251"/>
      <c r="F1" s="251"/>
      <c r="G1" s="25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ht="17" thickBot="1" x14ac:dyDescent="0.25"/>
    <row r="3" spans="2:23" ht="30" customHeight="1" thickBot="1" x14ac:dyDescent="0.25">
      <c r="C3" s="67" t="s">
        <v>231</v>
      </c>
      <c r="D3" s="218"/>
    </row>
    <row r="4" spans="2:23" ht="17" thickBot="1" x14ac:dyDescent="0.25"/>
    <row r="5" spans="2:23" ht="60" customHeight="1" x14ac:dyDescent="0.2">
      <c r="B5" s="47"/>
      <c r="C5" s="61" t="s">
        <v>70</v>
      </c>
      <c r="D5" s="61" t="s">
        <v>71</v>
      </c>
      <c r="E5" s="61" t="s">
        <v>276</v>
      </c>
      <c r="F5" s="61" t="s">
        <v>277</v>
      </c>
      <c r="G5" s="62" t="s">
        <v>27</v>
      </c>
    </row>
    <row r="6" spans="2:23" ht="30" customHeight="1" x14ac:dyDescent="0.2">
      <c r="B6" s="49" t="s">
        <v>201</v>
      </c>
      <c r="C6" s="64" t="s">
        <v>203</v>
      </c>
      <c r="D6" s="64" t="s">
        <v>182</v>
      </c>
      <c r="E6" s="46">
        <v>2</v>
      </c>
      <c r="F6" s="46">
        <v>17</v>
      </c>
      <c r="G6" s="52">
        <f t="shared" ref="G6:G21" si="0">IF(F6="","",(E6/F6))</f>
        <v>0.11764705882352941</v>
      </c>
    </row>
    <row r="7" spans="2:23" ht="30" customHeight="1" x14ac:dyDescent="0.2">
      <c r="B7" s="254" t="s">
        <v>202</v>
      </c>
      <c r="C7" s="215"/>
      <c r="D7" s="215"/>
      <c r="E7" s="216"/>
      <c r="F7" s="216"/>
      <c r="G7" s="52" t="str">
        <f t="shared" si="0"/>
        <v/>
      </c>
    </row>
    <row r="8" spans="2:23" ht="30" customHeight="1" x14ac:dyDescent="0.2">
      <c r="B8" s="254"/>
      <c r="C8" s="215"/>
      <c r="D8" s="215"/>
      <c r="E8" s="216"/>
      <c r="F8" s="216"/>
      <c r="G8" s="52" t="str">
        <f t="shared" si="0"/>
        <v/>
      </c>
    </row>
    <row r="9" spans="2:23" ht="30" customHeight="1" x14ac:dyDescent="0.2">
      <c r="B9" s="254"/>
      <c r="C9" s="215"/>
      <c r="D9" s="215"/>
      <c r="E9" s="216"/>
      <c r="F9" s="216"/>
      <c r="G9" s="52" t="str">
        <f t="shared" si="0"/>
        <v/>
      </c>
    </row>
    <row r="10" spans="2:23" ht="30" customHeight="1" x14ac:dyDescent="0.2">
      <c r="B10" s="254"/>
      <c r="C10" s="215"/>
      <c r="D10" s="215"/>
      <c r="E10" s="216"/>
      <c r="F10" s="216"/>
      <c r="G10" s="52" t="str">
        <f t="shared" si="0"/>
        <v/>
      </c>
    </row>
    <row r="11" spans="2:23" ht="30" customHeight="1" x14ac:dyDescent="0.2">
      <c r="B11" s="254"/>
      <c r="C11" s="215"/>
      <c r="D11" s="215"/>
      <c r="E11" s="216"/>
      <c r="F11" s="216"/>
      <c r="G11" s="52" t="str">
        <f t="shared" si="0"/>
        <v/>
      </c>
    </row>
    <row r="12" spans="2:23" ht="30" customHeight="1" x14ac:dyDescent="0.2">
      <c r="B12" s="254"/>
      <c r="C12" s="215"/>
      <c r="D12" s="215"/>
      <c r="E12" s="216"/>
      <c r="F12" s="216"/>
      <c r="G12" s="52" t="str">
        <f t="shared" si="0"/>
        <v/>
      </c>
    </row>
    <row r="13" spans="2:23" ht="30" customHeight="1" x14ac:dyDescent="0.2">
      <c r="B13" s="254"/>
      <c r="C13" s="215"/>
      <c r="D13" s="215"/>
      <c r="E13" s="216"/>
      <c r="F13" s="216"/>
      <c r="G13" s="52" t="str">
        <f t="shared" si="0"/>
        <v/>
      </c>
    </row>
    <row r="14" spans="2:23" ht="30" customHeight="1" x14ac:dyDescent="0.2">
      <c r="B14" s="254"/>
      <c r="C14" s="215"/>
      <c r="D14" s="215"/>
      <c r="E14" s="216"/>
      <c r="F14" s="216"/>
      <c r="G14" s="52" t="str">
        <f t="shared" si="0"/>
        <v/>
      </c>
    </row>
    <row r="15" spans="2:23" ht="30" customHeight="1" x14ac:dyDescent="0.2">
      <c r="B15" s="254"/>
      <c r="C15" s="215"/>
      <c r="D15" s="215"/>
      <c r="E15" s="216"/>
      <c r="F15" s="216"/>
      <c r="G15" s="52" t="str">
        <f t="shared" si="0"/>
        <v/>
      </c>
    </row>
    <row r="16" spans="2:23" ht="30" customHeight="1" x14ac:dyDescent="0.2">
      <c r="B16" s="254"/>
      <c r="C16" s="215"/>
      <c r="D16" s="215"/>
      <c r="E16" s="216"/>
      <c r="F16" s="216"/>
      <c r="G16" s="52" t="str">
        <f t="shared" si="0"/>
        <v/>
      </c>
    </row>
    <row r="17" spans="2:7" ht="30" customHeight="1" x14ac:dyDescent="0.2">
      <c r="B17" s="254"/>
      <c r="C17" s="215"/>
      <c r="D17" s="215"/>
      <c r="E17" s="216"/>
      <c r="F17" s="216"/>
      <c r="G17" s="52" t="str">
        <f t="shared" si="0"/>
        <v/>
      </c>
    </row>
    <row r="18" spans="2:7" ht="30" customHeight="1" x14ac:dyDescent="0.2">
      <c r="B18" s="254"/>
      <c r="C18" s="215"/>
      <c r="D18" s="215"/>
      <c r="E18" s="216"/>
      <c r="F18" s="216"/>
      <c r="G18" s="52" t="str">
        <f t="shared" si="0"/>
        <v/>
      </c>
    </row>
    <row r="19" spans="2:7" ht="30" customHeight="1" x14ac:dyDescent="0.2">
      <c r="B19" s="254"/>
      <c r="C19" s="215"/>
      <c r="D19" s="215"/>
      <c r="E19" s="216"/>
      <c r="F19" s="216"/>
      <c r="G19" s="52" t="str">
        <f t="shared" si="0"/>
        <v/>
      </c>
    </row>
    <row r="20" spans="2:7" ht="30" customHeight="1" x14ac:dyDescent="0.2">
      <c r="B20" s="254"/>
      <c r="C20" s="215"/>
      <c r="D20" s="215"/>
      <c r="E20" s="216"/>
      <c r="F20" s="216"/>
      <c r="G20" s="52" t="str">
        <f t="shared" si="0"/>
        <v/>
      </c>
    </row>
    <row r="21" spans="2:7" ht="30" customHeight="1" thickBot="1" x14ac:dyDescent="0.25">
      <c r="B21" s="255"/>
      <c r="C21" s="217"/>
      <c r="D21" s="217"/>
      <c r="E21" s="212"/>
      <c r="F21" s="212"/>
      <c r="G21" s="53" t="str">
        <f t="shared" si="0"/>
        <v/>
      </c>
    </row>
    <row r="22" spans="2:7" ht="17" thickBot="1" x14ac:dyDescent="0.25"/>
    <row r="23" spans="2:7" ht="30" customHeight="1" thickBot="1" x14ac:dyDescent="0.25">
      <c r="C23" s="63"/>
      <c r="F23" s="65" t="s">
        <v>151</v>
      </c>
      <c r="G23" s="66" t="str">
        <f>IF(G7="","",AVERAGEIF(G7:G21,"&gt;0"))</f>
        <v/>
      </c>
    </row>
    <row r="26" spans="2:7" x14ac:dyDescent="0.2">
      <c r="B26" s="40" t="s">
        <v>236</v>
      </c>
      <c r="C26" s="39"/>
    </row>
  </sheetData>
  <sheetProtection sheet="1" objects="1" scenarios="1"/>
  <mergeCells count="2">
    <mergeCell ref="B7:B21"/>
    <mergeCell ref="B1:G1"/>
  </mergeCells>
  <hyperlinks>
    <hyperlink ref="B26" location="'Metrics Home Page'!A1" display="Return to Metrics Home Page" xr:uid="{97F03B52-4D3C-D841-B92C-BF51F2F9118D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825F9-96A8-1446-A3C1-4C7B8D449EC5}">
  <sheetPr codeName="Sheet22"/>
  <dimension ref="B1:M32"/>
  <sheetViews>
    <sheetView showGridLines="0" workbookViewId="0">
      <selection activeCell="C9" sqref="C9"/>
    </sheetView>
  </sheetViews>
  <sheetFormatPr baseColWidth="10" defaultRowHeight="16" x14ac:dyDescent="0.2"/>
  <cols>
    <col min="2" max="2" width="26.83203125" customWidth="1"/>
    <col min="3" max="3" width="19.6640625" customWidth="1"/>
    <col min="4" max="4" width="22.33203125" customWidth="1"/>
    <col min="5" max="6" width="17.83203125" customWidth="1"/>
    <col min="7" max="7" width="24.5" customWidth="1"/>
    <col min="8" max="8" width="25.1640625" customWidth="1"/>
    <col min="9" max="9" width="23.83203125" customWidth="1"/>
    <col min="10" max="10" width="27.5" customWidth="1"/>
    <col min="11" max="11" width="15" customWidth="1"/>
    <col min="12" max="12" width="16.33203125" customWidth="1"/>
    <col min="13" max="13" width="22.33203125" customWidth="1"/>
    <col min="15" max="15" width="30.6640625" customWidth="1"/>
  </cols>
  <sheetData>
    <row r="1" spans="2:13" s="1" customFormat="1" ht="45" customHeight="1" x14ac:dyDescent="0.45">
      <c r="B1" s="256" t="s">
        <v>140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2:13" ht="17" thickBot="1" x14ac:dyDescent="0.25"/>
    <row r="3" spans="2:13" ht="60" customHeight="1" x14ac:dyDescent="0.2">
      <c r="B3" s="47"/>
      <c r="C3" s="61" t="s">
        <v>141</v>
      </c>
      <c r="D3" s="61" t="s">
        <v>142</v>
      </c>
      <c r="E3" s="61" t="s">
        <v>143</v>
      </c>
      <c r="F3" s="61" t="s">
        <v>144</v>
      </c>
      <c r="G3" s="61" t="s">
        <v>145</v>
      </c>
      <c r="H3" s="61" t="s">
        <v>146</v>
      </c>
      <c r="I3" s="61" t="s">
        <v>147</v>
      </c>
      <c r="J3" s="61" t="s">
        <v>148</v>
      </c>
      <c r="K3" s="74" t="s">
        <v>149</v>
      </c>
      <c r="L3" s="61" t="s">
        <v>228</v>
      </c>
      <c r="M3" s="62" t="s">
        <v>28</v>
      </c>
    </row>
    <row r="4" spans="2:13" ht="30" customHeight="1" x14ac:dyDescent="0.2">
      <c r="B4" s="49" t="s">
        <v>201</v>
      </c>
      <c r="C4" s="64" t="s">
        <v>204</v>
      </c>
      <c r="D4" s="64" t="s">
        <v>205</v>
      </c>
      <c r="E4" s="46">
        <v>16</v>
      </c>
      <c r="F4" s="46">
        <v>25</v>
      </c>
      <c r="G4" s="46">
        <v>5</v>
      </c>
      <c r="H4" s="46">
        <v>4</v>
      </c>
      <c r="I4" s="46">
        <v>30</v>
      </c>
      <c r="J4" s="46">
        <v>10</v>
      </c>
      <c r="K4" s="46">
        <v>30</v>
      </c>
      <c r="L4" s="70">
        <v>100</v>
      </c>
      <c r="M4" s="44">
        <f>IF(L4="","",(E4*(F4+G4)+H4*(I4+J4)+K4/L4))</f>
        <v>640.29999999999995</v>
      </c>
    </row>
    <row r="5" spans="2:13" ht="30" customHeight="1" thickBot="1" x14ac:dyDescent="0.25">
      <c r="B5" s="254" t="s">
        <v>202</v>
      </c>
      <c r="C5" s="215"/>
      <c r="D5" s="215"/>
      <c r="E5" s="216"/>
      <c r="F5" s="216"/>
      <c r="G5" s="216"/>
      <c r="H5" s="216"/>
      <c r="I5" s="216"/>
      <c r="J5" s="216"/>
      <c r="K5" s="216"/>
      <c r="L5" s="219"/>
      <c r="M5" s="45" t="str">
        <f>IF(L5="","",(E30*(F30+G30)+H30*(I30+J30)+K30/L5))</f>
        <v/>
      </c>
    </row>
    <row r="6" spans="2:13" ht="30" customHeight="1" x14ac:dyDescent="0.2">
      <c r="B6" s="254"/>
      <c r="C6" s="215"/>
      <c r="D6" s="215"/>
      <c r="E6" s="216"/>
      <c r="F6" s="216"/>
      <c r="G6" s="216"/>
      <c r="H6" s="216"/>
      <c r="I6" s="216"/>
      <c r="J6" s="216"/>
      <c r="K6" s="220"/>
      <c r="L6" s="71"/>
      <c r="M6" s="37"/>
    </row>
    <row r="7" spans="2:13" ht="30" customHeight="1" x14ac:dyDescent="0.2">
      <c r="B7" s="254"/>
      <c r="C7" s="215"/>
      <c r="D7" s="215"/>
      <c r="E7" s="216"/>
      <c r="F7" s="216"/>
      <c r="G7" s="216"/>
      <c r="H7" s="216"/>
      <c r="I7" s="216"/>
      <c r="J7" s="216"/>
      <c r="K7" s="220"/>
      <c r="L7" s="71"/>
      <c r="M7" s="37"/>
    </row>
    <row r="8" spans="2:13" ht="30" customHeight="1" x14ac:dyDescent="0.2">
      <c r="B8" s="254"/>
      <c r="C8" s="215"/>
      <c r="D8" s="215"/>
      <c r="E8" s="216"/>
      <c r="F8" s="216"/>
      <c r="G8" s="216"/>
      <c r="H8" s="216"/>
      <c r="I8" s="216"/>
      <c r="J8" s="216"/>
      <c r="K8" s="220"/>
      <c r="L8" s="71"/>
      <c r="M8" s="37"/>
    </row>
    <row r="9" spans="2:13" ht="30" customHeight="1" x14ac:dyDescent="0.2">
      <c r="B9" s="254"/>
      <c r="C9" s="215"/>
      <c r="D9" s="215"/>
      <c r="E9" s="216"/>
      <c r="F9" s="216"/>
      <c r="G9" s="216"/>
      <c r="H9" s="216"/>
      <c r="I9" s="216"/>
      <c r="J9" s="216"/>
      <c r="K9" s="220"/>
      <c r="L9" s="71"/>
      <c r="M9" s="37"/>
    </row>
    <row r="10" spans="2:13" ht="30" customHeight="1" x14ac:dyDescent="0.2">
      <c r="B10" s="254"/>
      <c r="C10" s="215"/>
      <c r="D10" s="215"/>
      <c r="E10" s="216"/>
      <c r="F10" s="216"/>
      <c r="G10" s="216"/>
      <c r="H10" s="216"/>
      <c r="I10" s="216"/>
      <c r="J10" s="216"/>
      <c r="K10" s="220"/>
      <c r="L10" s="71"/>
      <c r="M10" s="37"/>
    </row>
    <row r="11" spans="2:13" ht="30" customHeight="1" x14ac:dyDescent="0.2">
      <c r="B11" s="254"/>
      <c r="C11" s="215"/>
      <c r="D11" s="215"/>
      <c r="E11" s="216"/>
      <c r="F11" s="216"/>
      <c r="G11" s="216"/>
      <c r="H11" s="216"/>
      <c r="I11" s="216"/>
      <c r="J11" s="216"/>
      <c r="K11" s="220"/>
      <c r="L11" s="71"/>
      <c r="M11" s="37"/>
    </row>
    <row r="12" spans="2:13" ht="30" customHeight="1" x14ac:dyDescent="0.2">
      <c r="B12" s="254"/>
      <c r="C12" s="215"/>
      <c r="D12" s="215"/>
      <c r="E12" s="216"/>
      <c r="F12" s="216"/>
      <c r="G12" s="216"/>
      <c r="H12" s="216"/>
      <c r="I12" s="216"/>
      <c r="J12" s="216"/>
      <c r="K12" s="220"/>
      <c r="L12" s="71"/>
      <c r="M12" s="37"/>
    </row>
    <row r="13" spans="2:13" ht="30" customHeight="1" x14ac:dyDescent="0.2">
      <c r="B13" s="254"/>
      <c r="C13" s="215"/>
      <c r="D13" s="215"/>
      <c r="E13" s="216"/>
      <c r="F13" s="216"/>
      <c r="G13" s="216"/>
      <c r="H13" s="216"/>
      <c r="I13" s="216"/>
      <c r="J13" s="216"/>
      <c r="K13" s="220"/>
      <c r="L13" s="71"/>
      <c r="M13" s="37"/>
    </row>
    <row r="14" spans="2:13" ht="30" customHeight="1" x14ac:dyDescent="0.2">
      <c r="B14" s="254"/>
      <c r="C14" s="215"/>
      <c r="D14" s="215"/>
      <c r="E14" s="216"/>
      <c r="F14" s="216"/>
      <c r="G14" s="216"/>
      <c r="H14" s="216"/>
      <c r="I14" s="216"/>
      <c r="J14" s="216"/>
      <c r="K14" s="220"/>
      <c r="L14" s="71"/>
      <c r="M14" s="37"/>
    </row>
    <row r="15" spans="2:13" ht="30" customHeight="1" x14ac:dyDescent="0.2">
      <c r="B15" s="254"/>
      <c r="C15" s="215"/>
      <c r="D15" s="215"/>
      <c r="E15" s="216"/>
      <c r="F15" s="216"/>
      <c r="G15" s="216"/>
      <c r="H15" s="216"/>
      <c r="I15" s="216"/>
      <c r="J15" s="216"/>
      <c r="K15" s="220"/>
      <c r="L15" s="71"/>
      <c r="M15" s="37"/>
    </row>
    <row r="16" spans="2:13" ht="30" customHeight="1" x14ac:dyDescent="0.2">
      <c r="B16" s="254"/>
      <c r="C16" s="215"/>
      <c r="D16" s="215"/>
      <c r="E16" s="216"/>
      <c r="F16" s="216"/>
      <c r="G16" s="216"/>
      <c r="H16" s="216"/>
      <c r="I16" s="216"/>
      <c r="J16" s="216"/>
      <c r="K16" s="220"/>
      <c r="L16" s="71"/>
      <c r="M16" s="37"/>
    </row>
    <row r="17" spans="2:13" ht="30" customHeight="1" x14ac:dyDescent="0.2">
      <c r="B17" s="254"/>
      <c r="C17" s="215"/>
      <c r="D17" s="215"/>
      <c r="E17" s="216"/>
      <c r="F17" s="216"/>
      <c r="G17" s="216"/>
      <c r="H17" s="216"/>
      <c r="I17" s="216"/>
      <c r="J17" s="216"/>
      <c r="K17" s="220"/>
      <c r="L17" s="71"/>
      <c r="M17" s="37"/>
    </row>
    <row r="18" spans="2:13" ht="30" customHeight="1" x14ac:dyDescent="0.2">
      <c r="B18" s="254"/>
      <c r="C18" s="215"/>
      <c r="D18" s="215"/>
      <c r="E18" s="216"/>
      <c r="F18" s="216"/>
      <c r="G18" s="216"/>
      <c r="H18" s="216"/>
      <c r="I18" s="216"/>
      <c r="J18" s="216"/>
      <c r="K18" s="220"/>
      <c r="L18" s="71"/>
      <c r="M18" s="37"/>
    </row>
    <row r="19" spans="2:13" ht="30" customHeight="1" x14ac:dyDescent="0.2">
      <c r="B19" s="254"/>
      <c r="C19" s="215"/>
      <c r="D19" s="215"/>
      <c r="E19" s="216"/>
      <c r="F19" s="216"/>
      <c r="G19" s="216"/>
      <c r="H19" s="216"/>
      <c r="I19" s="216"/>
      <c r="J19" s="216"/>
      <c r="K19" s="220"/>
      <c r="L19" s="71"/>
      <c r="M19" s="37"/>
    </row>
    <row r="20" spans="2:13" ht="30" customHeight="1" x14ac:dyDescent="0.2">
      <c r="B20" s="254"/>
      <c r="C20" s="215"/>
      <c r="D20" s="215"/>
      <c r="E20" s="216"/>
      <c r="F20" s="216"/>
      <c r="G20" s="216"/>
      <c r="H20" s="216"/>
      <c r="I20" s="216"/>
      <c r="J20" s="216"/>
      <c r="K20" s="220"/>
      <c r="L20" s="71"/>
      <c r="M20" s="37"/>
    </row>
    <row r="21" spans="2:13" ht="30" customHeight="1" x14ac:dyDescent="0.2">
      <c r="B21" s="254"/>
      <c r="C21" s="215"/>
      <c r="D21" s="215"/>
      <c r="E21" s="216"/>
      <c r="F21" s="216"/>
      <c r="G21" s="216"/>
      <c r="H21" s="216"/>
      <c r="I21" s="216"/>
      <c r="J21" s="216"/>
      <c r="K21" s="220"/>
      <c r="L21" s="71"/>
      <c r="M21" s="37"/>
    </row>
    <row r="22" spans="2:13" ht="30" customHeight="1" x14ac:dyDescent="0.2">
      <c r="B22" s="254"/>
      <c r="C22" s="215"/>
      <c r="D22" s="215"/>
      <c r="E22" s="216"/>
      <c r="F22" s="216"/>
      <c r="G22" s="216"/>
      <c r="H22" s="216"/>
      <c r="I22" s="216"/>
      <c r="J22" s="216"/>
      <c r="K22" s="220"/>
      <c r="L22" s="71"/>
      <c r="M22" s="37"/>
    </row>
    <row r="23" spans="2:13" ht="30" customHeight="1" x14ac:dyDescent="0.2">
      <c r="B23" s="254"/>
      <c r="C23" s="215"/>
      <c r="D23" s="215"/>
      <c r="E23" s="216"/>
      <c r="F23" s="216"/>
      <c r="G23" s="216"/>
      <c r="H23" s="216"/>
      <c r="I23" s="216"/>
      <c r="J23" s="216"/>
      <c r="K23" s="220"/>
      <c r="L23" s="71"/>
      <c r="M23" s="37"/>
    </row>
    <row r="24" spans="2:13" ht="30" customHeight="1" x14ac:dyDescent="0.2">
      <c r="B24" s="254"/>
      <c r="C24" s="215"/>
      <c r="D24" s="215"/>
      <c r="E24" s="216"/>
      <c r="F24" s="216"/>
      <c r="G24" s="216"/>
      <c r="H24" s="216"/>
      <c r="I24" s="216"/>
      <c r="J24" s="216"/>
      <c r="K24" s="220"/>
      <c r="L24" s="71"/>
      <c r="M24" s="37"/>
    </row>
    <row r="25" spans="2:13" ht="30" customHeight="1" x14ac:dyDescent="0.2">
      <c r="B25" s="254"/>
      <c r="C25" s="215"/>
      <c r="D25" s="215"/>
      <c r="E25" s="216"/>
      <c r="F25" s="216"/>
      <c r="G25" s="216"/>
      <c r="H25" s="216"/>
      <c r="I25" s="216"/>
      <c r="J25" s="216"/>
      <c r="K25" s="220"/>
      <c r="L25" s="71"/>
      <c r="M25" s="37"/>
    </row>
    <row r="26" spans="2:13" ht="30" customHeight="1" x14ac:dyDescent="0.2">
      <c r="B26" s="254"/>
      <c r="C26" s="215"/>
      <c r="D26" s="215"/>
      <c r="E26" s="216"/>
      <c r="F26" s="216"/>
      <c r="G26" s="216"/>
      <c r="H26" s="216"/>
      <c r="I26" s="216"/>
      <c r="J26" s="216"/>
      <c r="K26" s="220"/>
      <c r="L26" s="71"/>
      <c r="M26" s="37"/>
    </row>
    <row r="27" spans="2:13" ht="30" customHeight="1" x14ac:dyDescent="0.2">
      <c r="B27" s="254"/>
      <c r="C27" s="215"/>
      <c r="D27" s="215"/>
      <c r="E27" s="216"/>
      <c r="F27" s="216"/>
      <c r="G27" s="216"/>
      <c r="H27" s="216"/>
      <c r="I27" s="216"/>
      <c r="J27" s="216"/>
      <c r="K27" s="220"/>
      <c r="L27" s="71"/>
      <c r="M27" s="37"/>
    </row>
    <row r="28" spans="2:13" ht="30" customHeight="1" x14ac:dyDescent="0.2">
      <c r="B28" s="254"/>
      <c r="C28" s="215"/>
      <c r="D28" s="215"/>
      <c r="E28" s="216"/>
      <c r="F28" s="216"/>
      <c r="G28" s="216"/>
      <c r="H28" s="216"/>
      <c r="I28" s="216"/>
      <c r="J28" s="216"/>
      <c r="K28" s="220"/>
      <c r="L28" s="71"/>
      <c r="M28" s="37"/>
    </row>
    <row r="29" spans="2:13" ht="30" customHeight="1" thickBot="1" x14ac:dyDescent="0.25">
      <c r="B29" s="255"/>
      <c r="C29" s="217"/>
      <c r="D29" s="217"/>
      <c r="E29" s="212"/>
      <c r="F29" s="212"/>
      <c r="G29" s="212"/>
      <c r="H29" s="212"/>
      <c r="I29" s="212"/>
      <c r="J29" s="212"/>
      <c r="K29" s="221"/>
      <c r="L29" s="71"/>
      <c r="M29" s="37"/>
    </row>
    <row r="30" spans="2:13" ht="30" customHeight="1" thickBot="1" x14ac:dyDescent="0.25">
      <c r="B30" s="37"/>
      <c r="C30" s="37"/>
      <c r="D30" s="37"/>
      <c r="E30" s="72" t="str">
        <f>IF(E5="","",SUM(E5:E29))</f>
        <v/>
      </c>
      <c r="F30" s="72" t="str">
        <f>IF(E5="","",SUM(F5:F29))</f>
        <v/>
      </c>
      <c r="G30" s="72" t="str">
        <f>IF(E5="","",SUM(G5:G29))</f>
        <v/>
      </c>
      <c r="H30" s="72" t="str">
        <f>IF(E5="","",SUM(H5:H29))</f>
        <v/>
      </c>
      <c r="I30" s="72" t="str">
        <f>IF(E5="","",SUM(I5:I29))</f>
        <v/>
      </c>
      <c r="J30" s="72" t="str">
        <f>IF(E5="","",SUM(J5:J29))</f>
        <v/>
      </c>
      <c r="K30" s="72" t="str">
        <f>IF(E5="","",SUM(K5:K29))</f>
        <v/>
      </c>
      <c r="L30" s="73"/>
      <c r="M30" s="37"/>
    </row>
    <row r="32" spans="2:13" x14ac:dyDescent="0.2">
      <c r="B32" s="40" t="s">
        <v>236</v>
      </c>
      <c r="C32" s="39"/>
    </row>
  </sheetData>
  <sheetProtection sheet="1" objects="1" scenarios="1"/>
  <mergeCells count="2">
    <mergeCell ref="B5:B29"/>
    <mergeCell ref="B1:M1"/>
  </mergeCells>
  <hyperlinks>
    <hyperlink ref="B32" location="'Metrics Home Page'!A1" display="Return to Metrics Home Page" xr:uid="{CB39B783-87FA-FA46-932B-88624EB7DADC}"/>
  </hyperlinks>
  <pageMargins left="0.7" right="0.7" top="0.75" bottom="0.75" header="0.3" footer="0.3"/>
  <ignoredErrors>
    <ignoredError sqref="E30:K30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9BC27-5D85-2C43-826F-BAD36F78B63F}">
  <sheetPr codeName="Sheet23"/>
  <dimension ref="B1:AA67"/>
  <sheetViews>
    <sheetView showGridLines="0" topLeftCell="B26" zoomScale="61" zoomScaleNormal="61" workbookViewId="0">
      <selection activeCell="L41" sqref="L41"/>
    </sheetView>
  </sheetViews>
  <sheetFormatPr baseColWidth="10" defaultRowHeight="16" x14ac:dyDescent="0.2"/>
  <cols>
    <col min="1" max="1" width="10.83203125" style="2"/>
    <col min="2" max="2" width="24.83203125" style="2" customWidth="1"/>
    <col min="3" max="3" width="78.83203125" style="2" customWidth="1"/>
    <col min="4" max="5" width="16.83203125" style="2" customWidth="1"/>
    <col min="6" max="6" width="17" style="2" customWidth="1"/>
    <col min="7" max="7" width="23" style="2" customWidth="1"/>
    <col min="8" max="8" width="10.6640625" style="2" customWidth="1"/>
    <col min="9" max="9" width="12.33203125" style="2" customWidth="1"/>
    <col min="10" max="10" width="24.83203125" style="2" customWidth="1"/>
    <col min="11" max="11" width="78.83203125" style="2" customWidth="1"/>
    <col min="12" max="14" width="16.83203125" style="2" customWidth="1"/>
    <col min="15" max="15" width="23" style="2" customWidth="1"/>
    <col min="16" max="16384" width="10.83203125" style="2"/>
  </cols>
  <sheetData>
    <row r="1" spans="2:27" ht="45" customHeight="1" x14ac:dyDescent="0.3">
      <c r="B1" s="251" t="s">
        <v>101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4" spans="2:27" ht="30" customHeight="1" x14ac:dyDescent="0.2">
      <c r="B4" s="262" t="s">
        <v>201</v>
      </c>
      <c r="C4" s="262"/>
      <c r="D4" s="262"/>
      <c r="E4" s="262"/>
      <c r="F4" s="262"/>
      <c r="G4" s="262"/>
      <c r="H4" s="124"/>
      <c r="I4" s="124"/>
      <c r="J4" s="263" t="s">
        <v>202</v>
      </c>
      <c r="K4" s="263"/>
      <c r="L4" s="263"/>
      <c r="M4" s="263"/>
      <c r="N4" s="263"/>
      <c r="O4" s="263"/>
    </row>
    <row r="5" spans="2:27" ht="19" thickBot="1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2:27" ht="30" customHeight="1" x14ac:dyDescent="0.2">
      <c r="B6" s="35"/>
      <c r="C6" s="79" t="s">
        <v>282</v>
      </c>
      <c r="D6" s="80"/>
      <c r="E6" s="35"/>
      <c r="F6" s="35"/>
      <c r="G6" s="35"/>
      <c r="H6" s="35"/>
      <c r="I6" s="35"/>
      <c r="J6" s="35"/>
      <c r="K6" s="79" t="s">
        <v>282</v>
      </c>
      <c r="L6" s="80"/>
      <c r="M6" s="35"/>
      <c r="N6" s="35"/>
      <c r="O6" s="35"/>
    </row>
    <row r="7" spans="2:27" ht="30" customHeight="1" x14ac:dyDescent="0.2">
      <c r="B7" s="35"/>
      <c r="C7" s="78" t="s">
        <v>278</v>
      </c>
      <c r="D7" s="82">
        <v>25</v>
      </c>
      <c r="E7" s="76"/>
      <c r="F7" s="76"/>
      <c r="G7" s="76"/>
      <c r="H7" s="35"/>
      <c r="I7" s="35"/>
      <c r="J7" s="35"/>
      <c r="K7" s="78" t="s">
        <v>278</v>
      </c>
      <c r="L7" s="222"/>
      <c r="M7" s="76"/>
      <c r="N7" s="76"/>
      <c r="O7" s="76"/>
    </row>
    <row r="8" spans="2:27" ht="30" customHeight="1" x14ac:dyDescent="0.2">
      <c r="B8" s="35"/>
      <c r="C8" s="78" t="s">
        <v>279</v>
      </c>
      <c r="D8" s="82">
        <v>30</v>
      </c>
      <c r="E8" s="76"/>
      <c r="F8" s="76"/>
      <c r="G8" s="76"/>
      <c r="H8" s="35"/>
      <c r="I8" s="35"/>
      <c r="J8" s="35"/>
      <c r="K8" s="78" t="s">
        <v>279</v>
      </c>
      <c r="L8" s="222"/>
      <c r="M8" s="76"/>
      <c r="N8" s="76"/>
      <c r="O8" s="76"/>
    </row>
    <row r="9" spans="2:27" ht="30" customHeight="1" thickBot="1" x14ac:dyDescent="0.25">
      <c r="B9" s="35"/>
      <c r="C9" s="81" t="s">
        <v>280</v>
      </c>
      <c r="D9" s="83">
        <v>27</v>
      </c>
      <c r="E9" s="76"/>
      <c r="F9" s="76"/>
      <c r="G9" s="76"/>
      <c r="H9" s="35"/>
      <c r="I9" s="35"/>
      <c r="J9" s="35"/>
      <c r="K9" s="81" t="s">
        <v>280</v>
      </c>
      <c r="L9" s="223"/>
      <c r="M9" s="76"/>
      <c r="N9" s="76"/>
      <c r="O9" s="76"/>
    </row>
    <row r="10" spans="2:27" ht="19" thickBot="1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2:27" s="75" customFormat="1" ht="30" customHeight="1" x14ac:dyDescent="0.25">
      <c r="B11" s="84"/>
      <c r="C11" s="85" t="s">
        <v>156</v>
      </c>
      <c r="D11" s="86" t="s">
        <v>115</v>
      </c>
      <c r="E11" s="86" t="s">
        <v>116</v>
      </c>
      <c r="F11" s="86" t="s">
        <v>149</v>
      </c>
      <c r="G11" s="87" t="s">
        <v>117</v>
      </c>
      <c r="H11" s="36"/>
      <c r="I11" s="36"/>
      <c r="J11" s="84"/>
      <c r="K11" s="85" t="s">
        <v>156</v>
      </c>
      <c r="L11" s="86" t="s">
        <v>115</v>
      </c>
      <c r="M11" s="86" t="s">
        <v>116</v>
      </c>
      <c r="N11" s="86" t="s">
        <v>149</v>
      </c>
      <c r="O11" s="87" t="s">
        <v>117</v>
      </c>
    </row>
    <row r="12" spans="2:27" ht="30" customHeight="1" x14ac:dyDescent="0.2">
      <c r="B12" s="78" t="s">
        <v>152</v>
      </c>
      <c r="C12" s="88" t="s">
        <v>281</v>
      </c>
      <c r="D12" s="89">
        <v>1</v>
      </c>
      <c r="E12" s="90">
        <f>D9</f>
        <v>27</v>
      </c>
      <c r="F12" s="91"/>
      <c r="G12" s="92">
        <f>(D12*E12)+F12</f>
        <v>27</v>
      </c>
      <c r="H12" s="36"/>
      <c r="I12" s="36"/>
      <c r="J12" s="78" t="s">
        <v>152</v>
      </c>
      <c r="K12" s="88" t="s">
        <v>281</v>
      </c>
      <c r="L12" s="224"/>
      <c r="M12" s="90" t="str">
        <f>IF(L9="","",L9)</f>
        <v/>
      </c>
      <c r="N12" s="225"/>
      <c r="O12" s="92" t="str">
        <f>IF(L9="","",(L12*M12)+N12)</f>
        <v/>
      </c>
    </row>
    <row r="13" spans="2:27" ht="30" customHeight="1" x14ac:dyDescent="0.2">
      <c r="B13" s="93"/>
      <c r="C13" s="88" t="s">
        <v>284</v>
      </c>
      <c r="D13" s="89">
        <v>1</v>
      </c>
      <c r="E13" s="90">
        <f>D7</f>
        <v>25</v>
      </c>
      <c r="F13" s="91"/>
      <c r="G13" s="92">
        <f t="shared" ref="G13:G15" si="0">(D13*E13)+F13</f>
        <v>25</v>
      </c>
      <c r="H13" s="36"/>
      <c r="I13" s="36"/>
      <c r="J13" s="93"/>
      <c r="K13" s="88" t="s">
        <v>284</v>
      </c>
      <c r="L13" s="224"/>
      <c r="M13" s="90" t="str">
        <f>IF(L7="","",L7)</f>
        <v/>
      </c>
      <c r="N13" s="225"/>
      <c r="O13" s="92" t="str">
        <f>IF(L7="","",(L13*M13)+N13)</f>
        <v/>
      </c>
    </row>
    <row r="14" spans="2:27" ht="30" customHeight="1" x14ac:dyDescent="0.2">
      <c r="B14" s="93"/>
      <c r="C14" s="88" t="s">
        <v>102</v>
      </c>
      <c r="D14" s="89">
        <v>80</v>
      </c>
      <c r="E14" s="90">
        <f>D7</f>
        <v>25</v>
      </c>
      <c r="F14" s="91"/>
      <c r="G14" s="92">
        <f t="shared" si="0"/>
        <v>2000</v>
      </c>
      <c r="H14" s="36"/>
      <c r="I14" s="36"/>
      <c r="J14" s="93"/>
      <c r="K14" s="88" t="s">
        <v>102</v>
      </c>
      <c r="L14" s="224"/>
      <c r="M14" s="90" t="str">
        <f>IF(L7="","",L7)</f>
        <v/>
      </c>
      <c r="N14" s="225"/>
      <c r="O14" s="92" t="str">
        <f>IF(L7="","",(L14*M14)+N14)</f>
        <v/>
      </c>
    </row>
    <row r="15" spans="2:27" ht="30" customHeight="1" x14ac:dyDescent="0.2">
      <c r="B15" s="93"/>
      <c r="C15" s="88" t="s">
        <v>103</v>
      </c>
      <c r="D15" s="89"/>
      <c r="E15" s="91"/>
      <c r="F15" s="91">
        <v>1000</v>
      </c>
      <c r="G15" s="92">
        <f t="shared" si="0"/>
        <v>1000</v>
      </c>
      <c r="H15" s="36"/>
      <c r="I15" s="36"/>
      <c r="J15" s="93"/>
      <c r="K15" s="88" t="s">
        <v>103</v>
      </c>
      <c r="L15" s="224"/>
      <c r="M15" s="225"/>
      <c r="N15" s="225"/>
      <c r="O15" s="92" t="str">
        <f>IF(L15="","",(L15*M15)+N15)</f>
        <v/>
      </c>
    </row>
    <row r="16" spans="2:27" ht="30" customHeight="1" x14ac:dyDescent="0.2">
      <c r="B16" s="94"/>
      <c r="C16" s="95" t="s">
        <v>152</v>
      </c>
      <c r="D16" s="96"/>
      <c r="E16" s="97"/>
      <c r="F16" s="97"/>
      <c r="G16" s="98">
        <f>SUM(G12:G15)</f>
        <v>3052</v>
      </c>
      <c r="H16" s="36"/>
      <c r="I16" s="36"/>
      <c r="J16" s="94"/>
      <c r="K16" s="95" t="s">
        <v>152</v>
      </c>
      <c r="L16" s="96"/>
      <c r="M16" s="97"/>
      <c r="N16" s="97"/>
      <c r="O16" s="98" t="str">
        <f>IF(O12="","",SUM(O12:O15))</f>
        <v/>
      </c>
    </row>
    <row r="17" spans="2:15" ht="30" customHeight="1" x14ac:dyDescent="0.2">
      <c r="B17" s="78" t="s">
        <v>153</v>
      </c>
      <c r="C17" s="88" t="s">
        <v>104</v>
      </c>
      <c r="D17" s="89">
        <v>40</v>
      </c>
      <c r="E17" s="90">
        <f>D7</f>
        <v>25</v>
      </c>
      <c r="F17" s="91"/>
      <c r="G17" s="92">
        <f>(D17*E17)+F17</f>
        <v>1000</v>
      </c>
      <c r="H17" s="36"/>
      <c r="I17" s="36"/>
      <c r="J17" s="78" t="s">
        <v>153</v>
      </c>
      <c r="K17" s="88" t="s">
        <v>104</v>
      </c>
      <c r="L17" s="224"/>
      <c r="M17" s="90" t="str">
        <f>IF(L7="","",L7)</f>
        <v/>
      </c>
      <c r="N17" s="225"/>
      <c r="O17" s="92" t="str">
        <f>IF(L7="","",(L17*M17)+N17)</f>
        <v/>
      </c>
    </row>
    <row r="18" spans="2:15" ht="30" customHeight="1" x14ac:dyDescent="0.2">
      <c r="B18" s="99"/>
      <c r="C18" s="88" t="s">
        <v>105</v>
      </c>
      <c r="D18" s="89">
        <v>40</v>
      </c>
      <c r="E18" s="91">
        <v>20</v>
      </c>
      <c r="F18" s="91"/>
      <c r="G18" s="92">
        <f>(D18*E18)+F18</f>
        <v>800</v>
      </c>
      <c r="H18" s="36"/>
      <c r="I18" s="36"/>
      <c r="J18" s="99"/>
      <c r="K18" s="88" t="s">
        <v>105</v>
      </c>
      <c r="L18" s="224"/>
      <c r="M18" s="225"/>
      <c r="N18" s="225"/>
      <c r="O18" s="92" t="str">
        <f>IF(L18="","",(L18*M18)+N18)</f>
        <v/>
      </c>
    </row>
    <row r="19" spans="2:15" ht="30" customHeight="1" x14ac:dyDescent="0.2">
      <c r="B19" s="94"/>
      <c r="C19" s="95" t="s">
        <v>153</v>
      </c>
      <c r="D19" s="96"/>
      <c r="E19" s="97"/>
      <c r="F19" s="97"/>
      <c r="G19" s="98">
        <f>SUM(G17:G18)</f>
        <v>1800</v>
      </c>
      <c r="H19" s="36"/>
      <c r="I19" s="36"/>
      <c r="J19" s="94"/>
      <c r="K19" s="95" t="s">
        <v>153</v>
      </c>
      <c r="L19" s="96"/>
      <c r="M19" s="97"/>
      <c r="N19" s="97"/>
      <c r="O19" s="98" t="str">
        <f>IF(O17="","",SUM(O17:O18))</f>
        <v/>
      </c>
    </row>
    <row r="20" spans="2:15" ht="30" customHeight="1" x14ac:dyDescent="0.2">
      <c r="B20" s="78" t="s">
        <v>154</v>
      </c>
      <c r="C20" s="88" t="s">
        <v>285</v>
      </c>
      <c r="D20" s="89"/>
      <c r="E20" s="91"/>
      <c r="F20" s="91">
        <v>500</v>
      </c>
      <c r="G20" s="92">
        <f>(D20*E20)+F20</f>
        <v>500</v>
      </c>
      <c r="H20" s="36"/>
      <c r="I20" s="36"/>
      <c r="J20" s="78" t="s">
        <v>154</v>
      </c>
      <c r="K20" s="88" t="s">
        <v>285</v>
      </c>
      <c r="L20" s="224"/>
      <c r="M20" s="225"/>
      <c r="N20" s="225"/>
      <c r="O20" s="92" t="str">
        <f>IF(L20="","",(L20*M20)+N20)</f>
        <v/>
      </c>
    </row>
    <row r="21" spans="2:15" ht="30" customHeight="1" x14ac:dyDescent="0.2">
      <c r="B21" s="99"/>
      <c r="C21" s="88" t="s">
        <v>106</v>
      </c>
      <c r="D21" s="89">
        <v>10</v>
      </c>
      <c r="E21" s="90">
        <f>D9</f>
        <v>27</v>
      </c>
      <c r="F21" s="91"/>
      <c r="G21" s="92">
        <f>(D21*E21)+F21</f>
        <v>270</v>
      </c>
      <c r="H21" s="36"/>
      <c r="I21" s="36"/>
      <c r="J21" s="99"/>
      <c r="K21" s="88" t="s">
        <v>106</v>
      </c>
      <c r="L21" s="224"/>
      <c r="M21" s="90" t="str">
        <f>IF(L9="","",L9)</f>
        <v/>
      </c>
      <c r="N21" s="225"/>
      <c r="O21" s="92" t="str">
        <f>IF(L9="","",(L21*M21)+N21)</f>
        <v/>
      </c>
    </row>
    <row r="22" spans="2:15" ht="30" customHeight="1" x14ac:dyDescent="0.2">
      <c r="B22" s="99"/>
      <c r="C22" s="88" t="s">
        <v>286</v>
      </c>
      <c r="D22" s="89">
        <v>2</v>
      </c>
      <c r="E22" s="90">
        <f>D9</f>
        <v>27</v>
      </c>
      <c r="F22" s="91">
        <v>700</v>
      </c>
      <c r="G22" s="92">
        <f t="shared" ref="G22:G29" si="1">(D22*E22)+F22</f>
        <v>754</v>
      </c>
      <c r="H22" s="36"/>
      <c r="I22" s="36"/>
      <c r="J22" s="99"/>
      <c r="K22" s="88" t="s">
        <v>286</v>
      </c>
      <c r="L22" s="224"/>
      <c r="M22" s="90" t="str">
        <f>IF(L9="","",L9)</f>
        <v/>
      </c>
      <c r="N22" s="225"/>
      <c r="O22" s="92" t="str">
        <f>IF(L9="","",(L22*M22)+N22)</f>
        <v/>
      </c>
    </row>
    <row r="23" spans="2:15" ht="30" customHeight="1" x14ac:dyDescent="0.2">
      <c r="B23" s="99"/>
      <c r="C23" s="88" t="s">
        <v>107</v>
      </c>
      <c r="D23" s="89">
        <v>1</v>
      </c>
      <c r="E23" s="90">
        <f>D9</f>
        <v>27</v>
      </c>
      <c r="F23" s="91">
        <v>700</v>
      </c>
      <c r="G23" s="92">
        <f t="shared" si="1"/>
        <v>727</v>
      </c>
      <c r="H23" s="36"/>
      <c r="I23" s="36"/>
      <c r="J23" s="99"/>
      <c r="K23" s="88" t="s">
        <v>107</v>
      </c>
      <c r="L23" s="224"/>
      <c r="M23" s="90" t="str">
        <f>IF(L9="","",L9)</f>
        <v/>
      </c>
      <c r="N23" s="225"/>
      <c r="O23" s="92" t="str">
        <f>IF(L9="","",(L23*M23)+N23)</f>
        <v/>
      </c>
    </row>
    <row r="24" spans="2:15" ht="30" customHeight="1" x14ac:dyDescent="0.2">
      <c r="B24" s="99"/>
      <c r="C24" s="88" t="s">
        <v>291</v>
      </c>
      <c r="D24" s="89">
        <v>1</v>
      </c>
      <c r="E24" s="90">
        <f>D9</f>
        <v>27</v>
      </c>
      <c r="F24" s="91">
        <v>500</v>
      </c>
      <c r="G24" s="92">
        <f t="shared" si="1"/>
        <v>527</v>
      </c>
      <c r="H24" s="36"/>
      <c r="I24" s="36"/>
      <c r="J24" s="99"/>
      <c r="K24" s="88" t="s">
        <v>291</v>
      </c>
      <c r="L24" s="224"/>
      <c r="M24" s="90" t="str">
        <f>IF(L9="","",L9)</f>
        <v/>
      </c>
      <c r="N24" s="225"/>
      <c r="O24" s="92" t="str">
        <f>IF(L9="","",(L24*M24)+N24)</f>
        <v/>
      </c>
    </row>
    <row r="25" spans="2:15" ht="30" customHeight="1" x14ac:dyDescent="0.2">
      <c r="B25" s="99"/>
      <c r="C25" s="88" t="s">
        <v>287</v>
      </c>
      <c r="D25" s="89">
        <v>2</v>
      </c>
      <c r="E25" s="90">
        <f>D9</f>
        <v>27</v>
      </c>
      <c r="F25" s="91"/>
      <c r="G25" s="92">
        <f t="shared" si="1"/>
        <v>54</v>
      </c>
      <c r="H25" s="36"/>
      <c r="I25" s="36"/>
      <c r="J25" s="99"/>
      <c r="K25" s="88" t="s">
        <v>287</v>
      </c>
      <c r="L25" s="224"/>
      <c r="M25" s="90" t="str">
        <f>IF(L9="","",L9)</f>
        <v/>
      </c>
      <c r="N25" s="225"/>
      <c r="O25" s="92" t="str">
        <f>IF(L9="","",(L25*M25)+N25)</f>
        <v/>
      </c>
    </row>
    <row r="26" spans="2:15" ht="30" customHeight="1" x14ac:dyDescent="0.2">
      <c r="B26" s="99"/>
      <c r="C26" s="88" t="s">
        <v>108</v>
      </c>
      <c r="D26" s="89">
        <v>40</v>
      </c>
      <c r="E26" s="90">
        <f>D9</f>
        <v>27</v>
      </c>
      <c r="F26" s="91"/>
      <c r="G26" s="92">
        <f t="shared" si="1"/>
        <v>1080</v>
      </c>
      <c r="H26" s="36"/>
      <c r="I26" s="36"/>
      <c r="J26" s="99"/>
      <c r="K26" s="88" t="s">
        <v>108</v>
      </c>
      <c r="L26" s="224"/>
      <c r="M26" s="90" t="str">
        <f>IF(L9="","",L9)</f>
        <v/>
      </c>
      <c r="N26" s="225"/>
      <c r="O26" s="92" t="str">
        <f>IF(L9="","",(L26*M26)+N26)</f>
        <v/>
      </c>
    </row>
    <row r="27" spans="2:15" ht="30" customHeight="1" x14ac:dyDescent="0.2">
      <c r="B27" s="99"/>
      <c r="C27" s="88" t="s">
        <v>109</v>
      </c>
      <c r="D27" s="89">
        <v>40</v>
      </c>
      <c r="E27" s="90">
        <f>D7</f>
        <v>25</v>
      </c>
      <c r="F27" s="91"/>
      <c r="G27" s="92">
        <f t="shared" si="1"/>
        <v>1000</v>
      </c>
      <c r="H27" s="36"/>
      <c r="I27" s="36"/>
      <c r="J27" s="99"/>
      <c r="K27" s="88" t="s">
        <v>109</v>
      </c>
      <c r="L27" s="224"/>
      <c r="M27" s="90" t="str">
        <f>IF(L7="","",L7)</f>
        <v/>
      </c>
      <c r="N27" s="225"/>
      <c r="O27" s="92" t="str">
        <f>IF(L7="","",(L27*M27)+N27)</f>
        <v/>
      </c>
    </row>
    <row r="28" spans="2:15" ht="30" customHeight="1" x14ac:dyDescent="0.2">
      <c r="B28" s="99"/>
      <c r="C28" s="88" t="s">
        <v>354</v>
      </c>
      <c r="D28" s="89">
        <v>80</v>
      </c>
      <c r="E28" s="90">
        <f>D8</f>
        <v>30</v>
      </c>
      <c r="F28" s="91"/>
      <c r="G28" s="92">
        <f t="shared" si="1"/>
        <v>2400</v>
      </c>
      <c r="H28" s="36"/>
      <c r="I28" s="36"/>
      <c r="J28" s="99"/>
      <c r="K28" s="88" t="s">
        <v>354</v>
      </c>
      <c r="L28" s="224"/>
      <c r="M28" s="90" t="str">
        <f>IF(L8="","",L8)</f>
        <v/>
      </c>
      <c r="N28" s="225"/>
      <c r="O28" s="92" t="str">
        <f>IF(L8="","",(L28*M28)+N28)</f>
        <v/>
      </c>
    </row>
    <row r="29" spans="2:15" ht="30" customHeight="1" x14ac:dyDescent="0.2">
      <c r="B29" s="99"/>
      <c r="C29" s="88" t="s">
        <v>355</v>
      </c>
      <c r="D29" s="89">
        <v>80</v>
      </c>
      <c r="E29" s="90">
        <f>D7</f>
        <v>25</v>
      </c>
      <c r="F29" s="91"/>
      <c r="G29" s="92">
        <f t="shared" si="1"/>
        <v>2000</v>
      </c>
      <c r="H29" s="36"/>
      <c r="I29" s="36"/>
      <c r="J29" s="99"/>
      <c r="K29" s="88" t="s">
        <v>355</v>
      </c>
      <c r="L29" s="224"/>
      <c r="M29" s="90" t="str">
        <f>IF(L7="","",L7)</f>
        <v/>
      </c>
      <c r="N29" s="225"/>
      <c r="O29" s="92" t="str">
        <f>IF(L7="","",(L29*M29)+N29)</f>
        <v/>
      </c>
    </row>
    <row r="30" spans="2:15" ht="30" customHeight="1" x14ac:dyDescent="0.2">
      <c r="B30" s="100"/>
      <c r="C30" s="101" t="s">
        <v>154</v>
      </c>
      <c r="D30" s="102"/>
      <c r="E30" s="103"/>
      <c r="F30" s="103"/>
      <c r="G30" s="104">
        <f>SUM(G20:G29)</f>
        <v>9312</v>
      </c>
      <c r="H30" s="105"/>
      <c r="I30" s="105"/>
      <c r="J30" s="100"/>
      <c r="K30" s="101" t="s">
        <v>154</v>
      </c>
      <c r="L30" s="102"/>
      <c r="M30" s="103"/>
      <c r="N30" s="103"/>
      <c r="O30" s="104" t="str">
        <f>IF(O20="","",SUM(O20:O29))</f>
        <v/>
      </c>
    </row>
    <row r="31" spans="2:15" ht="30" customHeight="1" x14ac:dyDescent="0.2">
      <c r="B31" s="106"/>
      <c r="C31" s="107" t="s">
        <v>288</v>
      </c>
      <c r="D31" s="108"/>
      <c r="E31" s="109"/>
      <c r="F31" s="109"/>
      <c r="G31" s="110">
        <f>SUM(G30,G19,G16)</f>
        <v>14164</v>
      </c>
      <c r="H31" s="105"/>
      <c r="I31" s="105"/>
      <c r="J31" s="106"/>
      <c r="K31" s="107" t="s">
        <v>288</v>
      </c>
      <c r="L31" s="108"/>
      <c r="M31" s="109"/>
      <c r="N31" s="109"/>
      <c r="O31" s="110" t="str">
        <f>IF(O30="","",SUM(O30,O19,O16))</f>
        <v/>
      </c>
    </row>
    <row r="32" spans="2:15" ht="30" customHeight="1" x14ac:dyDescent="0.2">
      <c r="B32" s="99"/>
      <c r="C32" s="111"/>
      <c r="D32" s="112"/>
      <c r="E32" s="113"/>
      <c r="F32" s="113"/>
      <c r="G32" s="114"/>
      <c r="H32" s="36"/>
      <c r="I32" s="36"/>
      <c r="J32" s="99"/>
      <c r="K32" s="111"/>
      <c r="L32" s="112"/>
      <c r="M32" s="113"/>
      <c r="N32" s="113"/>
      <c r="O32" s="114"/>
    </row>
    <row r="33" spans="2:15" s="75" customFormat="1" ht="30" customHeight="1" x14ac:dyDescent="0.25">
      <c r="B33" s="115"/>
      <c r="C33" s="116" t="s">
        <v>155</v>
      </c>
      <c r="D33" s="117" t="s">
        <v>115</v>
      </c>
      <c r="E33" s="118" t="s">
        <v>116</v>
      </c>
      <c r="F33" s="118" t="s">
        <v>149</v>
      </c>
      <c r="G33" s="119" t="s">
        <v>117</v>
      </c>
      <c r="H33" s="36"/>
      <c r="I33" s="36"/>
      <c r="J33" s="115"/>
      <c r="K33" s="116" t="s">
        <v>155</v>
      </c>
      <c r="L33" s="117" t="s">
        <v>115</v>
      </c>
      <c r="M33" s="118" t="s">
        <v>116</v>
      </c>
      <c r="N33" s="118" t="s">
        <v>149</v>
      </c>
      <c r="O33" s="119" t="s">
        <v>117</v>
      </c>
    </row>
    <row r="34" spans="2:15" ht="30" customHeight="1" x14ac:dyDescent="0.2">
      <c r="B34" s="78" t="s">
        <v>152</v>
      </c>
      <c r="C34" s="120" t="s">
        <v>157</v>
      </c>
      <c r="D34" s="89">
        <v>10</v>
      </c>
      <c r="E34" s="91">
        <v>25</v>
      </c>
      <c r="F34" s="91"/>
      <c r="G34" s="92">
        <f>(D34*E34)+F34</f>
        <v>250</v>
      </c>
      <c r="H34" s="36"/>
      <c r="I34" s="36"/>
      <c r="J34" s="78" t="s">
        <v>152</v>
      </c>
      <c r="K34" s="120" t="s">
        <v>157</v>
      </c>
      <c r="L34" s="224"/>
      <c r="M34" s="225"/>
      <c r="N34" s="225"/>
      <c r="O34" s="92" t="str">
        <f>IF(L34="","",(L34*M34)+N34)</f>
        <v/>
      </c>
    </row>
    <row r="35" spans="2:15" ht="46" customHeight="1" x14ac:dyDescent="0.2">
      <c r="B35" s="99"/>
      <c r="C35" s="120" t="s">
        <v>289</v>
      </c>
      <c r="D35" s="89">
        <v>5</v>
      </c>
      <c r="E35" s="91">
        <v>25</v>
      </c>
      <c r="F35" s="91"/>
      <c r="G35" s="92">
        <f t="shared" ref="G35:G43" si="2">(D35*E35)+F35</f>
        <v>125</v>
      </c>
      <c r="H35" s="36"/>
      <c r="I35" s="36"/>
      <c r="J35" s="99"/>
      <c r="K35" s="120" t="s">
        <v>289</v>
      </c>
      <c r="L35" s="224"/>
      <c r="M35" s="225"/>
      <c r="N35" s="225"/>
      <c r="O35" s="92" t="str">
        <f>IF(L35="","",(L35*M35)+N35)</f>
        <v/>
      </c>
    </row>
    <row r="36" spans="2:15" ht="30" customHeight="1" x14ac:dyDescent="0.2">
      <c r="B36" s="99"/>
      <c r="C36" s="88" t="s">
        <v>110</v>
      </c>
      <c r="D36" s="89">
        <v>20</v>
      </c>
      <c r="E36" s="91">
        <v>25</v>
      </c>
      <c r="F36" s="91"/>
      <c r="G36" s="92">
        <f t="shared" si="2"/>
        <v>500</v>
      </c>
      <c r="H36" s="36"/>
      <c r="I36" s="36"/>
      <c r="J36" s="99"/>
      <c r="K36" s="88" t="s">
        <v>110</v>
      </c>
      <c r="L36" s="224"/>
      <c r="M36" s="225"/>
      <c r="N36" s="225"/>
      <c r="O36" s="92" t="str">
        <f>IF(L36="","",(L36*M36)+N36)</f>
        <v/>
      </c>
    </row>
    <row r="37" spans="2:15" ht="30" customHeight="1" x14ac:dyDescent="0.2">
      <c r="B37" s="94"/>
      <c r="C37" s="95" t="s">
        <v>152</v>
      </c>
      <c r="D37" s="96"/>
      <c r="E37" s="97"/>
      <c r="F37" s="97"/>
      <c r="G37" s="98">
        <f>SUM(G34:G36)</f>
        <v>875</v>
      </c>
      <c r="H37" s="36"/>
      <c r="I37" s="36"/>
      <c r="J37" s="94"/>
      <c r="K37" s="95" t="s">
        <v>152</v>
      </c>
      <c r="L37" s="96"/>
      <c r="M37" s="97"/>
      <c r="N37" s="97"/>
      <c r="O37" s="98" t="str">
        <f>IF(O34="","",SUM(O34:O36))</f>
        <v/>
      </c>
    </row>
    <row r="38" spans="2:15" ht="30" customHeight="1" x14ac:dyDescent="0.2">
      <c r="B38" s="78" t="s">
        <v>153</v>
      </c>
      <c r="C38" s="88" t="s">
        <v>111</v>
      </c>
      <c r="D38" s="89">
        <v>10</v>
      </c>
      <c r="E38" s="91">
        <v>25</v>
      </c>
      <c r="F38" s="91"/>
      <c r="G38" s="92">
        <f t="shared" si="2"/>
        <v>250</v>
      </c>
      <c r="H38" s="36"/>
      <c r="I38" s="36"/>
      <c r="J38" s="78" t="s">
        <v>153</v>
      </c>
      <c r="K38" s="88" t="s">
        <v>111</v>
      </c>
      <c r="L38" s="224"/>
      <c r="M38" s="225"/>
      <c r="N38" s="225"/>
      <c r="O38" s="92" t="str">
        <f>IF(L38="","",(L38*M38)+N38)</f>
        <v/>
      </c>
    </row>
    <row r="39" spans="2:15" ht="46" customHeight="1" x14ac:dyDescent="0.2">
      <c r="B39" s="99"/>
      <c r="C39" s="120" t="s">
        <v>112</v>
      </c>
      <c r="D39" s="89">
        <v>10</v>
      </c>
      <c r="E39" s="91">
        <v>30</v>
      </c>
      <c r="F39" s="91"/>
      <c r="G39" s="92">
        <f t="shared" si="2"/>
        <v>300</v>
      </c>
      <c r="H39" s="36"/>
      <c r="I39" s="36"/>
      <c r="J39" s="99"/>
      <c r="K39" s="120" t="s">
        <v>112</v>
      </c>
      <c r="L39" s="224"/>
      <c r="M39" s="225"/>
      <c r="N39" s="225"/>
      <c r="O39" s="92" t="str">
        <f>IF(L39="","",(L39*M39)+N39)</f>
        <v/>
      </c>
    </row>
    <row r="40" spans="2:15" ht="30" customHeight="1" x14ac:dyDescent="0.2">
      <c r="B40" s="94"/>
      <c r="C40" s="95" t="s">
        <v>153</v>
      </c>
      <c r="D40" s="96"/>
      <c r="E40" s="97"/>
      <c r="F40" s="97"/>
      <c r="G40" s="98">
        <f>SUM(G38:G39)</f>
        <v>550</v>
      </c>
      <c r="H40" s="36"/>
      <c r="I40" s="36"/>
      <c r="J40" s="94"/>
      <c r="K40" s="95" t="s">
        <v>153</v>
      </c>
      <c r="L40" s="96"/>
      <c r="M40" s="97"/>
      <c r="N40" s="97"/>
      <c r="O40" s="98" t="str">
        <f>IF(O38="","",SUM(O38:O39))</f>
        <v/>
      </c>
    </row>
    <row r="41" spans="2:15" ht="30" customHeight="1" x14ac:dyDescent="0.2">
      <c r="B41" s="78" t="s">
        <v>154</v>
      </c>
      <c r="C41" s="88" t="s">
        <v>113</v>
      </c>
      <c r="D41" s="89">
        <v>40</v>
      </c>
      <c r="E41" s="91">
        <v>25</v>
      </c>
      <c r="F41" s="91"/>
      <c r="G41" s="92">
        <f t="shared" si="2"/>
        <v>1000</v>
      </c>
      <c r="H41" s="36"/>
      <c r="I41" s="36"/>
      <c r="J41" s="78" t="s">
        <v>154</v>
      </c>
      <c r="K41" s="88" t="s">
        <v>113</v>
      </c>
      <c r="L41" s="224"/>
      <c r="M41" s="225"/>
      <c r="N41" s="225"/>
      <c r="O41" s="92" t="str">
        <f>IF(L41="","",(L41*M41)+N41)</f>
        <v/>
      </c>
    </row>
    <row r="42" spans="2:15" ht="30" customHeight="1" x14ac:dyDescent="0.2">
      <c r="B42" s="99"/>
      <c r="C42" s="120" t="s">
        <v>290</v>
      </c>
      <c r="D42" s="89">
        <v>40</v>
      </c>
      <c r="E42" s="91">
        <v>25</v>
      </c>
      <c r="F42" s="91"/>
      <c r="G42" s="92">
        <f t="shared" si="2"/>
        <v>1000</v>
      </c>
      <c r="H42" s="36"/>
      <c r="I42" s="36"/>
      <c r="J42" s="99"/>
      <c r="K42" s="120" t="s">
        <v>290</v>
      </c>
      <c r="L42" s="224"/>
      <c r="M42" s="225"/>
      <c r="N42" s="225"/>
      <c r="O42" s="92" t="str">
        <f>IF(L42="","",(L42*M42)+N42)</f>
        <v/>
      </c>
    </row>
    <row r="43" spans="2:15" ht="46" customHeight="1" x14ac:dyDescent="0.2">
      <c r="B43" s="99"/>
      <c r="C43" s="120" t="s">
        <v>114</v>
      </c>
      <c r="D43" s="89">
        <v>40</v>
      </c>
      <c r="E43" s="91">
        <v>30</v>
      </c>
      <c r="F43" s="91"/>
      <c r="G43" s="92">
        <f t="shared" si="2"/>
        <v>1200</v>
      </c>
      <c r="H43" s="36"/>
      <c r="I43" s="36"/>
      <c r="J43" s="99"/>
      <c r="K43" s="120" t="s">
        <v>114</v>
      </c>
      <c r="L43" s="224"/>
      <c r="M43" s="225"/>
      <c r="N43" s="225"/>
      <c r="O43" s="92" t="str">
        <f>IF(L43="","",(L43*M43)+N43)</f>
        <v/>
      </c>
    </row>
    <row r="44" spans="2:15" ht="30" customHeight="1" x14ac:dyDescent="0.2">
      <c r="B44" s="100"/>
      <c r="C44" s="101" t="s">
        <v>154</v>
      </c>
      <c r="D44" s="101"/>
      <c r="E44" s="101"/>
      <c r="F44" s="101"/>
      <c r="G44" s="104">
        <f>SUM(G41:G43)</f>
        <v>3200</v>
      </c>
      <c r="H44" s="105"/>
      <c r="I44" s="105"/>
      <c r="J44" s="100"/>
      <c r="K44" s="101" t="s">
        <v>154</v>
      </c>
      <c r="L44" s="101"/>
      <c r="M44" s="101"/>
      <c r="N44" s="101"/>
      <c r="O44" s="104" t="str">
        <f>IF(O41="","",SUM(O41:O43))</f>
        <v/>
      </c>
    </row>
    <row r="45" spans="2:15" ht="30" customHeight="1" x14ac:dyDescent="0.2">
      <c r="B45" s="106"/>
      <c r="C45" s="107" t="s">
        <v>283</v>
      </c>
      <c r="D45" s="121"/>
      <c r="E45" s="121"/>
      <c r="F45" s="121"/>
      <c r="G45" s="110">
        <f>SUM(G44,G40,G37)</f>
        <v>4625</v>
      </c>
      <c r="H45" s="105"/>
      <c r="I45" s="105"/>
      <c r="J45" s="106"/>
      <c r="K45" s="107" t="s">
        <v>283</v>
      </c>
      <c r="L45" s="121"/>
      <c r="M45" s="121"/>
      <c r="N45" s="121"/>
      <c r="O45" s="110" t="str">
        <f>IF(O44="","",SUM(O44,O40,O37))</f>
        <v/>
      </c>
    </row>
    <row r="46" spans="2:15" ht="30" customHeight="1" x14ac:dyDescent="0.2">
      <c r="B46" s="259"/>
      <c r="C46" s="260"/>
      <c r="D46" s="260"/>
      <c r="E46" s="260"/>
      <c r="F46" s="260"/>
      <c r="G46" s="261"/>
      <c r="H46" s="36"/>
      <c r="I46" s="36"/>
      <c r="J46" s="259"/>
      <c r="K46" s="260"/>
      <c r="L46" s="260"/>
      <c r="M46" s="260"/>
      <c r="N46" s="260"/>
      <c r="O46" s="261"/>
    </row>
    <row r="47" spans="2:15" ht="30" customHeight="1" thickBot="1" x14ac:dyDescent="0.25">
      <c r="B47" s="257" t="s">
        <v>158</v>
      </c>
      <c r="C47" s="258"/>
      <c r="D47" s="258"/>
      <c r="E47" s="258"/>
      <c r="F47" s="258"/>
      <c r="G47" s="122">
        <f>SUM(G45,G31)</f>
        <v>18789</v>
      </c>
      <c r="H47" s="123"/>
      <c r="I47" s="123"/>
      <c r="J47" s="257" t="s">
        <v>158</v>
      </c>
      <c r="K47" s="258"/>
      <c r="L47" s="258"/>
      <c r="M47" s="258"/>
      <c r="N47" s="258"/>
      <c r="O47" s="122" t="str">
        <f>IF(O45="","",SUM(O45,O31))</f>
        <v/>
      </c>
    </row>
    <row r="50" spans="2:11" ht="21" x14ac:dyDescent="0.25">
      <c r="B50" s="55" t="s">
        <v>236</v>
      </c>
      <c r="C50" s="55"/>
    </row>
    <row r="51" spans="2:11" ht="21" x14ac:dyDescent="0.25">
      <c r="B51" s="77"/>
      <c r="C51" s="77"/>
    </row>
    <row r="53" spans="2:11" ht="18" x14ac:dyDescent="0.2">
      <c r="H53" s="35"/>
      <c r="I53" s="35"/>
      <c r="J53" s="35"/>
      <c r="K53" s="35"/>
    </row>
    <row r="54" spans="2:11" ht="18" x14ac:dyDescent="0.2">
      <c r="H54" s="35"/>
      <c r="I54" s="35"/>
      <c r="J54" s="35"/>
      <c r="K54" s="35"/>
    </row>
    <row r="55" spans="2:11" ht="18" x14ac:dyDescent="0.2">
      <c r="H55" s="35"/>
      <c r="I55" s="35"/>
      <c r="J55" s="35"/>
      <c r="K55" s="35"/>
    </row>
    <row r="56" spans="2:11" ht="18" x14ac:dyDescent="0.2">
      <c r="H56" s="35"/>
      <c r="I56" s="35"/>
      <c r="J56" s="35"/>
      <c r="K56" s="35"/>
    </row>
    <row r="57" spans="2:11" ht="18" x14ac:dyDescent="0.2">
      <c r="H57" s="35"/>
      <c r="I57" s="35"/>
      <c r="J57" s="35"/>
      <c r="K57" s="35"/>
    </row>
    <row r="58" spans="2:11" ht="18" x14ac:dyDescent="0.2">
      <c r="H58" s="35"/>
      <c r="I58" s="35"/>
      <c r="J58" s="35"/>
      <c r="K58" s="35"/>
    </row>
    <row r="59" spans="2:11" ht="18" x14ac:dyDescent="0.2">
      <c r="H59" s="35"/>
      <c r="I59" s="35"/>
      <c r="J59" s="35"/>
      <c r="K59" s="35"/>
    </row>
    <row r="60" spans="2:11" ht="18" x14ac:dyDescent="0.2">
      <c r="H60" s="35"/>
      <c r="I60" s="35"/>
      <c r="J60" s="35"/>
      <c r="K60" s="35"/>
    </row>
    <row r="61" spans="2:11" ht="18" x14ac:dyDescent="0.2">
      <c r="H61" s="35"/>
      <c r="I61" s="35"/>
      <c r="J61" s="35"/>
      <c r="K61" s="35"/>
    </row>
    <row r="62" spans="2:11" ht="18" x14ac:dyDescent="0.2">
      <c r="H62" s="35"/>
      <c r="I62" s="35"/>
      <c r="J62" s="35"/>
      <c r="K62" s="35"/>
    </row>
    <row r="63" spans="2:11" ht="18" x14ac:dyDescent="0.2">
      <c r="H63" s="35"/>
      <c r="I63" s="35"/>
      <c r="J63" s="35"/>
      <c r="K63" s="35"/>
    </row>
    <row r="64" spans="2:11" ht="18" x14ac:dyDescent="0.2">
      <c r="H64" s="35"/>
      <c r="I64" s="35"/>
      <c r="J64" s="35"/>
      <c r="K64" s="35"/>
    </row>
    <row r="65" spans="8:11" ht="18" x14ac:dyDescent="0.2">
      <c r="H65" s="35"/>
      <c r="I65" s="35"/>
      <c r="J65" s="35"/>
      <c r="K65" s="35"/>
    </row>
    <row r="66" spans="8:11" ht="18" x14ac:dyDescent="0.2">
      <c r="H66" s="35"/>
      <c r="I66" s="35"/>
      <c r="J66" s="35"/>
      <c r="K66" s="35"/>
    </row>
    <row r="67" spans="8:11" ht="18" x14ac:dyDescent="0.2">
      <c r="H67" s="35"/>
      <c r="I67" s="35"/>
      <c r="J67" s="35"/>
      <c r="K67" s="35"/>
    </row>
  </sheetData>
  <sheetProtection sheet="1" objects="1" scenarios="1"/>
  <mergeCells count="7">
    <mergeCell ref="B1:O1"/>
    <mergeCell ref="B47:F47"/>
    <mergeCell ref="B46:G46"/>
    <mergeCell ref="J46:O46"/>
    <mergeCell ref="J47:N47"/>
    <mergeCell ref="B4:G4"/>
    <mergeCell ref="J4:O4"/>
  </mergeCells>
  <hyperlinks>
    <hyperlink ref="B50" location="'Metrics Home Page'!A1" display="Return to Metrics Home Page" xr:uid="{0F49D6DE-7906-3A4C-AB72-557181169DE6}"/>
  </hyperlinks>
  <pageMargins left="0.7" right="0.7" top="0.75" bottom="0.75" header="0.3" footer="0.3"/>
  <ignoredErrors>
    <ignoredError sqref="G16 G19 G40 G37 O19 O37 O40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4EADA-414B-9D45-AF1A-5964F903B078}">
  <sheetPr codeName="Sheet24"/>
  <dimension ref="B1:F10"/>
  <sheetViews>
    <sheetView showGridLines="0" workbookViewId="0">
      <selection activeCell="E18" sqref="E18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27.1640625" style="2" customWidth="1"/>
    <col min="4" max="4" width="31.6640625" style="2" customWidth="1"/>
    <col min="5" max="5" width="27.83203125" style="2" customWidth="1"/>
    <col min="6" max="6" width="30.6640625" style="2" customWidth="1"/>
    <col min="7" max="16384" width="10.83203125" style="2"/>
  </cols>
  <sheetData>
    <row r="1" spans="2:6" s="3" customFormat="1" ht="45" customHeight="1" x14ac:dyDescent="0.3">
      <c r="B1" s="251" t="s">
        <v>78</v>
      </c>
      <c r="C1" s="251"/>
      <c r="D1" s="251"/>
      <c r="E1" s="251"/>
      <c r="F1" s="251"/>
    </row>
    <row r="2" spans="2:6" ht="17" thickBot="1" x14ac:dyDescent="0.25"/>
    <row r="3" spans="2:6" ht="45" customHeight="1" x14ac:dyDescent="0.2">
      <c r="B3" s="47"/>
      <c r="C3" s="61" t="s">
        <v>292</v>
      </c>
      <c r="D3" s="61" t="s">
        <v>239</v>
      </c>
      <c r="E3" s="61" t="s">
        <v>293</v>
      </c>
      <c r="F3" s="62" t="s">
        <v>30</v>
      </c>
    </row>
    <row r="4" spans="2:6" ht="30" customHeight="1" x14ac:dyDescent="0.2">
      <c r="B4" s="49" t="s">
        <v>201</v>
      </c>
      <c r="C4" s="46">
        <v>6</v>
      </c>
      <c r="D4" s="46">
        <v>75</v>
      </c>
      <c r="E4" s="127">
        <f>IF(D4="","",GCD(C4,D4))</f>
        <v>3</v>
      </c>
      <c r="F4" s="125" t="str">
        <f>IF(E4="","",C4/E4 &amp;":"&amp; D4/E4)</f>
        <v>2:25</v>
      </c>
    </row>
    <row r="5" spans="2:6" ht="30" customHeight="1" thickBot="1" x14ac:dyDescent="0.25">
      <c r="B5" s="50" t="s">
        <v>202</v>
      </c>
      <c r="C5" s="212"/>
      <c r="D5" s="212"/>
      <c r="E5" s="128" t="str">
        <f>IF(D5="","",GCD(C5,D5))</f>
        <v/>
      </c>
      <c r="F5" s="126" t="str">
        <f>IF(E5="","",C5/E5 &amp;":"&amp; D5/E5)</f>
        <v/>
      </c>
    </row>
    <row r="6" spans="2:6" x14ac:dyDescent="0.2">
      <c r="B6" s="39"/>
      <c r="C6" s="39"/>
    </row>
    <row r="7" spans="2:6" x14ac:dyDescent="0.2">
      <c r="B7" s="40" t="s">
        <v>236</v>
      </c>
      <c r="C7" s="39"/>
    </row>
    <row r="9" spans="2:6" x14ac:dyDescent="0.2">
      <c r="D9" s="33"/>
      <c r="E9" s="33"/>
    </row>
    <row r="10" spans="2:6" x14ac:dyDescent="0.2">
      <c r="F10" s="33"/>
    </row>
  </sheetData>
  <sheetProtection sheet="1" objects="1" scenarios="1"/>
  <mergeCells count="1">
    <mergeCell ref="B1:F1"/>
  </mergeCells>
  <hyperlinks>
    <hyperlink ref="B7" location="'Metrics Home Page'!A1" display="Return to Metrics Home Page" xr:uid="{356B2DDF-C1EA-2440-ABB5-4FCC42CA3AF2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EFD22-754E-2A49-8B9C-D2023D3D2348}">
  <sheetPr codeName="Sheet25"/>
  <dimension ref="A1:W10"/>
  <sheetViews>
    <sheetView showGridLines="0" workbookViewId="0">
      <selection activeCell="E18" sqref="E18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27.1640625" style="2" customWidth="1"/>
    <col min="4" max="4" width="40.5" style="2" customWidth="1"/>
    <col min="5" max="5" width="22.1640625" style="2" customWidth="1"/>
    <col min="6" max="16384" width="10.83203125" style="2"/>
  </cols>
  <sheetData>
    <row r="1" spans="1:23" ht="45" customHeight="1" x14ac:dyDescent="0.3">
      <c r="B1" s="251" t="s">
        <v>259</v>
      </c>
      <c r="C1" s="251"/>
      <c r="D1" s="251"/>
      <c r="E1" s="25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7" thickBot="1" x14ac:dyDescent="0.25"/>
    <row r="3" spans="1:23" ht="30" customHeight="1" x14ac:dyDescent="0.2">
      <c r="B3" s="47"/>
      <c r="C3" s="61" t="s">
        <v>294</v>
      </c>
      <c r="D3" s="61" t="s">
        <v>239</v>
      </c>
      <c r="E3" s="62" t="s">
        <v>32</v>
      </c>
    </row>
    <row r="4" spans="1:23" ht="30" customHeight="1" x14ac:dyDescent="0.2">
      <c r="B4" s="49" t="s">
        <v>201</v>
      </c>
      <c r="C4" s="46">
        <v>192000</v>
      </c>
      <c r="D4" s="46">
        <v>75</v>
      </c>
      <c r="E4" s="44">
        <f>IF(D4="","",(C4/D4))</f>
        <v>2560</v>
      </c>
    </row>
    <row r="5" spans="1:23" ht="30" customHeight="1" thickBot="1" x14ac:dyDescent="0.25">
      <c r="B5" s="50" t="s">
        <v>202</v>
      </c>
      <c r="C5" s="212"/>
      <c r="D5" s="212"/>
      <c r="E5" s="45" t="str">
        <f>IF(D5="","",(C5/D5))</f>
        <v/>
      </c>
    </row>
    <row r="6" spans="1:23" x14ac:dyDescent="0.2">
      <c r="A6" s="39"/>
      <c r="B6" s="39"/>
      <c r="C6" s="39"/>
    </row>
    <row r="7" spans="1:23" x14ac:dyDescent="0.2">
      <c r="A7" s="39"/>
      <c r="B7" s="40" t="s">
        <v>236</v>
      </c>
      <c r="C7" s="39"/>
    </row>
    <row r="9" spans="1:23" x14ac:dyDescent="0.2">
      <c r="D9" s="33"/>
    </row>
    <row r="10" spans="1:23" x14ac:dyDescent="0.2">
      <c r="E10" s="33"/>
    </row>
  </sheetData>
  <sheetProtection sheet="1" objects="1" scenarios="1"/>
  <mergeCells count="1">
    <mergeCell ref="B1:E1"/>
  </mergeCells>
  <hyperlinks>
    <hyperlink ref="B7" location="'Metrics Home Page'!A1" display="Return to Metrics Home Page" xr:uid="{4FAC1D91-F941-9A41-8BC7-39B9A10C0F12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2D754-A7E7-B544-B71B-AB11D8CA6A13}">
  <sheetPr codeName="Sheet26"/>
  <dimension ref="B1:E10"/>
  <sheetViews>
    <sheetView showGridLines="0" workbookViewId="0">
      <selection activeCell="H18" sqref="H18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43.6640625" style="2" customWidth="1"/>
    <col min="4" max="4" width="21" style="2" customWidth="1"/>
    <col min="5" max="5" width="22.1640625" style="2" customWidth="1"/>
    <col min="6" max="16384" width="10.83203125" style="2"/>
  </cols>
  <sheetData>
    <row r="1" spans="2:5" s="3" customFormat="1" ht="45" customHeight="1" x14ac:dyDescent="0.3">
      <c r="B1" s="251" t="s">
        <v>79</v>
      </c>
      <c r="C1" s="251"/>
      <c r="D1" s="251"/>
      <c r="E1" s="251"/>
    </row>
    <row r="2" spans="2:5" ht="17" thickBot="1" x14ac:dyDescent="0.25"/>
    <row r="3" spans="2:5" ht="30" customHeight="1" x14ac:dyDescent="0.2">
      <c r="B3" s="47"/>
      <c r="C3" s="61" t="s">
        <v>295</v>
      </c>
      <c r="D3" s="61" t="s">
        <v>228</v>
      </c>
      <c r="E3" s="62" t="s">
        <v>34</v>
      </c>
    </row>
    <row r="4" spans="2:5" ht="30" customHeight="1" x14ac:dyDescent="0.2">
      <c r="B4" s="49" t="s">
        <v>201</v>
      </c>
      <c r="C4" s="46">
        <v>10</v>
      </c>
      <c r="D4" s="46">
        <v>100</v>
      </c>
      <c r="E4" s="52">
        <f>IF(D4="","",(C4/D4))</f>
        <v>0.1</v>
      </c>
    </row>
    <row r="5" spans="2:5" ht="30" customHeight="1" thickBot="1" x14ac:dyDescent="0.25">
      <c r="B5" s="50" t="s">
        <v>202</v>
      </c>
      <c r="C5" s="212"/>
      <c r="D5" s="212"/>
      <c r="E5" s="53" t="str">
        <f>IF(D5="","",(C5/D5))</f>
        <v/>
      </c>
    </row>
    <row r="7" spans="2:5" x14ac:dyDescent="0.2">
      <c r="B7" s="40" t="s">
        <v>236</v>
      </c>
      <c r="C7" s="39"/>
    </row>
    <row r="9" spans="2:5" x14ac:dyDescent="0.2">
      <c r="D9" s="33"/>
    </row>
    <row r="10" spans="2:5" x14ac:dyDescent="0.2">
      <c r="E10" s="33"/>
    </row>
  </sheetData>
  <sheetProtection sheet="1" objects="1" scenarios="1"/>
  <mergeCells count="1">
    <mergeCell ref="B1:E1"/>
  </mergeCells>
  <hyperlinks>
    <hyperlink ref="B7" location="'Metrics Home Page'!A1" display="Return to Metrics Home Page" xr:uid="{AE15B13E-740A-6044-9ABC-0D568A855E46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47D6D-148B-0B40-84FB-76E76306359D}">
  <sheetPr codeName="Sheet27"/>
  <dimension ref="B1:W10"/>
  <sheetViews>
    <sheetView showGridLines="0" workbookViewId="0">
      <selection activeCell="C12" sqref="C12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40.6640625" style="2" customWidth="1"/>
    <col min="4" max="4" width="21" style="2" customWidth="1"/>
    <col min="5" max="5" width="22.1640625" style="2" customWidth="1"/>
    <col min="6" max="16384" width="10.83203125" style="2"/>
  </cols>
  <sheetData>
    <row r="1" spans="2:23" ht="45" customHeight="1" x14ac:dyDescent="0.3">
      <c r="B1" s="251" t="s">
        <v>80</v>
      </c>
      <c r="C1" s="251"/>
      <c r="D1" s="251"/>
      <c r="E1" s="25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ht="17" thickBot="1" x14ac:dyDescent="0.25"/>
    <row r="3" spans="2:23" ht="30" customHeight="1" x14ac:dyDescent="0.2">
      <c r="B3" s="47"/>
      <c r="C3" s="61" t="s">
        <v>229</v>
      </c>
      <c r="D3" s="61" t="s">
        <v>228</v>
      </c>
      <c r="E3" s="62" t="s">
        <v>35</v>
      </c>
    </row>
    <row r="4" spans="2:23" ht="30" customHeight="1" x14ac:dyDescent="0.2">
      <c r="B4" s="49" t="s">
        <v>201</v>
      </c>
      <c r="C4" s="46">
        <v>3532</v>
      </c>
      <c r="D4" s="46">
        <v>100</v>
      </c>
      <c r="E4" s="44">
        <f>IF(D4="","",(C4/D4))</f>
        <v>35.32</v>
      </c>
    </row>
    <row r="5" spans="2:23" ht="30" customHeight="1" thickBot="1" x14ac:dyDescent="0.25">
      <c r="B5" s="50" t="s">
        <v>202</v>
      </c>
      <c r="C5" s="212"/>
      <c r="D5" s="212"/>
      <c r="E5" s="45" t="str">
        <f>IF(D5="","",(C5/D5))</f>
        <v/>
      </c>
    </row>
    <row r="7" spans="2:23" x14ac:dyDescent="0.2">
      <c r="B7" s="40" t="s">
        <v>236</v>
      </c>
      <c r="C7" s="39"/>
    </row>
    <row r="9" spans="2:23" x14ac:dyDescent="0.2">
      <c r="D9" s="33"/>
    </row>
    <row r="10" spans="2:23" x14ac:dyDescent="0.2">
      <c r="E10" s="33"/>
    </row>
  </sheetData>
  <sheetProtection sheet="1" objects="1" scenarios="1"/>
  <mergeCells count="1">
    <mergeCell ref="B1:E1"/>
  </mergeCells>
  <hyperlinks>
    <hyperlink ref="B7" location="'Metrics Home Page'!A1" display="Return to Metrics Home Page" xr:uid="{EC460CFF-1969-C340-8D5A-1E2FF40C0A65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C4A3-5C00-1443-B380-BE31D7A519E4}">
  <sheetPr codeName="Sheet28"/>
  <dimension ref="B1:W10"/>
  <sheetViews>
    <sheetView showGridLines="0" workbookViewId="0">
      <selection activeCell="E15" sqref="E15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27.33203125" style="2" customWidth="1"/>
    <col min="4" max="4" width="21" style="2" customWidth="1"/>
    <col min="5" max="5" width="29.6640625" style="2" customWidth="1"/>
    <col min="6" max="16384" width="10.83203125" style="2"/>
  </cols>
  <sheetData>
    <row r="1" spans="2:23" s="41" customFormat="1" ht="45" customHeight="1" x14ac:dyDescent="0.2">
      <c r="B1" s="251" t="s">
        <v>81</v>
      </c>
      <c r="C1" s="251"/>
      <c r="D1" s="251"/>
      <c r="E1" s="251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2:23" ht="17" thickBot="1" x14ac:dyDescent="0.25"/>
    <row r="3" spans="2:23" ht="45" customHeight="1" x14ac:dyDescent="0.2">
      <c r="B3" s="47"/>
      <c r="C3" s="61" t="s">
        <v>230</v>
      </c>
      <c r="D3" s="61" t="s">
        <v>228</v>
      </c>
      <c r="E3" s="62" t="s">
        <v>36</v>
      </c>
    </row>
    <row r="4" spans="2:23" ht="30" customHeight="1" x14ac:dyDescent="0.2">
      <c r="B4" s="49" t="s">
        <v>201</v>
      </c>
      <c r="C4" s="46">
        <v>500</v>
      </c>
      <c r="D4" s="46">
        <v>100</v>
      </c>
      <c r="E4" s="44">
        <f>IF(D4="","",(C4/D4))</f>
        <v>5</v>
      </c>
    </row>
    <row r="5" spans="2:23" ht="30" customHeight="1" thickBot="1" x14ac:dyDescent="0.25">
      <c r="B5" s="50" t="s">
        <v>202</v>
      </c>
      <c r="C5" s="212"/>
      <c r="D5" s="212"/>
      <c r="E5" s="45" t="str">
        <f>IF(D5="","",(C5/D5))</f>
        <v/>
      </c>
    </row>
    <row r="7" spans="2:23" x14ac:dyDescent="0.2">
      <c r="B7" s="40" t="s">
        <v>236</v>
      </c>
      <c r="C7" s="39"/>
    </row>
    <row r="9" spans="2:23" x14ac:dyDescent="0.2">
      <c r="D9" s="33"/>
    </row>
    <row r="10" spans="2:23" x14ac:dyDescent="0.2">
      <c r="E10" s="33"/>
    </row>
  </sheetData>
  <sheetProtection sheet="1" objects="1" scenarios="1"/>
  <mergeCells count="1">
    <mergeCell ref="B1:E1"/>
  </mergeCells>
  <hyperlinks>
    <hyperlink ref="B7" location="'Metrics Home Page'!A1" display="Return to Metrics Home Page" xr:uid="{9EDA9869-C423-C448-8CFC-3A964F92F242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EC70-FBB7-2E4F-8BD7-E381001FA120}">
  <sheetPr codeName="Sheet29"/>
  <dimension ref="B1:W11"/>
  <sheetViews>
    <sheetView showGridLines="0" workbookViewId="0">
      <selection activeCell="G19" sqref="G19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33.1640625" style="2" customWidth="1"/>
    <col min="4" max="4" width="33.5" style="2" customWidth="1"/>
    <col min="5" max="5" width="24.33203125" style="2" customWidth="1"/>
    <col min="6" max="16384" width="10.83203125" style="2"/>
  </cols>
  <sheetData>
    <row r="1" spans="2:23" ht="45" customHeight="1" x14ac:dyDescent="0.3">
      <c r="B1" s="251" t="s">
        <v>82</v>
      </c>
      <c r="C1" s="251"/>
      <c r="D1" s="251"/>
      <c r="E1" s="25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ht="17" thickBot="1" x14ac:dyDescent="0.25"/>
    <row r="3" spans="2:23" ht="30" customHeight="1" thickBot="1" x14ac:dyDescent="0.25">
      <c r="B3" s="35"/>
      <c r="C3" s="67" t="s">
        <v>231</v>
      </c>
      <c r="D3" s="218"/>
      <c r="E3" s="35"/>
    </row>
    <row r="4" spans="2:23" ht="19" thickBot="1" x14ac:dyDescent="0.25">
      <c r="B4" s="35"/>
      <c r="C4" s="35"/>
      <c r="D4" s="35"/>
      <c r="E4" s="35"/>
    </row>
    <row r="5" spans="2:23" ht="45" customHeight="1" x14ac:dyDescent="0.2">
      <c r="B5" s="47"/>
      <c r="C5" s="61" t="s">
        <v>232</v>
      </c>
      <c r="D5" s="61" t="s">
        <v>233</v>
      </c>
      <c r="E5" s="62" t="s">
        <v>37</v>
      </c>
    </row>
    <row r="6" spans="2:23" ht="30" customHeight="1" x14ac:dyDescent="0.2">
      <c r="B6" s="49" t="s">
        <v>201</v>
      </c>
      <c r="C6" s="46">
        <v>1</v>
      </c>
      <c r="D6" s="46">
        <v>100</v>
      </c>
      <c r="E6" s="52">
        <f>IF(D6="","",(C6/D6))</f>
        <v>0.01</v>
      </c>
    </row>
    <row r="7" spans="2:23" ht="30" customHeight="1" thickBot="1" x14ac:dyDescent="0.25">
      <c r="B7" s="50" t="s">
        <v>202</v>
      </c>
      <c r="C7" s="212"/>
      <c r="D7" s="212"/>
      <c r="E7" s="53" t="str">
        <f>IF(D7="","",(C7/D7))</f>
        <v/>
      </c>
    </row>
    <row r="9" spans="2:23" x14ac:dyDescent="0.2">
      <c r="B9" s="56" t="s">
        <v>236</v>
      </c>
      <c r="C9" s="39"/>
    </row>
    <row r="10" spans="2:23" x14ac:dyDescent="0.2">
      <c r="D10" s="33"/>
    </row>
    <row r="11" spans="2:23" x14ac:dyDescent="0.2">
      <c r="E11" s="33"/>
    </row>
  </sheetData>
  <sheetProtection sheet="1" objects="1" scenarios="1"/>
  <mergeCells count="1">
    <mergeCell ref="B1:E1"/>
  </mergeCells>
  <hyperlinks>
    <hyperlink ref="B9" location="'Metrics Home Page'!A1" display="Return to Metrics Home Page" xr:uid="{555112C9-3121-BD43-BF58-165CFB79496F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9867-32CE-734E-99C2-F87C138F8206}">
  <sheetPr codeName="Sheet30"/>
  <dimension ref="B1:W10"/>
  <sheetViews>
    <sheetView showGridLines="0" workbookViewId="0">
      <selection activeCell="G16" sqref="G16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29" style="2" customWidth="1"/>
    <col min="4" max="4" width="28.83203125" style="2" customWidth="1"/>
    <col min="5" max="5" width="26.5" style="2" customWidth="1"/>
    <col min="6" max="16384" width="10.83203125" style="2"/>
  </cols>
  <sheetData>
    <row r="1" spans="2:23" ht="45" customHeight="1" x14ac:dyDescent="0.3">
      <c r="B1" s="251" t="s">
        <v>83</v>
      </c>
      <c r="C1" s="251"/>
      <c r="D1" s="251"/>
      <c r="E1" s="25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ht="17" thickBot="1" x14ac:dyDescent="0.25"/>
    <row r="3" spans="2:23" ht="30" customHeight="1" x14ac:dyDescent="0.2">
      <c r="B3" s="47"/>
      <c r="C3" s="61" t="s">
        <v>234</v>
      </c>
      <c r="D3" s="61" t="s">
        <v>228</v>
      </c>
      <c r="E3" s="62" t="s">
        <v>38</v>
      </c>
    </row>
    <row r="4" spans="2:23" ht="30" customHeight="1" x14ac:dyDescent="0.2">
      <c r="B4" s="49" t="s">
        <v>201</v>
      </c>
      <c r="C4" s="46">
        <v>93</v>
      </c>
      <c r="D4" s="46">
        <v>100</v>
      </c>
      <c r="E4" s="52">
        <f>IF(D4="","",(C4/D4))</f>
        <v>0.93</v>
      </c>
    </row>
    <row r="5" spans="2:23" ht="30" customHeight="1" thickBot="1" x14ac:dyDescent="0.25">
      <c r="B5" s="50" t="s">
        <v>202</v>
      </c>
      <c r="C5" s="212"/>
      <c r="D5" s="212"/>
      <c r="E5" s="53" t="str">
        <f>IF(D5="","",(C5/D5))</f>
        <v/>
      </c>
    </row>
    <row r="7" spans="2:23" x14ac:dyDescent="0.2">
      <c r="B7" s="40" t="s">
        <v>236</v>
      </c>
      <c r="C7" s="39"/>
    </row>
    <row r="8" spans="2:23" x14ac:dyDescent="0.2">
      <c r="B8" s="39"/>
      <c r="C8" s="39"/>
    </row>
    <row r="9" spans="2:23" x14ac:dyDescent="0.2">
      <c r="D9" s="33"/>
    </row>
    <row r="10" spans="2:23" x14ac:dyDescent="0.2">
      <c r="E10" s="33"/>
    </row>
  </sheetData>
  <sheetProtection sheet="1" objects="1" scenarios="1"/>
  <mergeCells count="1">
    <mergeCell ref="B1:E1"/>
  </mergeCells>
  <hyperlinks>
    <hyperlink ref="B7" location="'Metrics Home Page'!A1" display="Return to Metrics Home Page" xr:uid="{F7DB793D-DC95-8444-B2C6-428D75C344C1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72FA8-0620-3A43-8C84-7740E11F6757}">
  <sheetPr codeName="Sheet31"/>
  <dimension ref="A1:V28"/>
  <sheetViews>
    <sheetView showGridLines="0" workbookViewId="0">
      <selection activeCell="C34" sqref="C34"/>
    </sheetView>
  </sheetViews>
  <sheetFormatPr baseColWidth="10" defaultRowHeight="16" x14ac:dyDescent="0.2"/>
  <cols>
    <col min="1" max="1" width="10.83203125" style="2"/>
    <col min="2" max="6" width="10.83203125" style="2" customWidth="1"/>
    <col min="7" max="11" width="10.83203125" style="2"/>
    <col min="12" max="12" width="2.5" style="2" customWidth="1"/>
    <col min="13" max="13" width="16.1640625" style="2" customWidth="1"/>
    <col min="14" max="14" width="18.1640625" style="2" customWidth="1"/>
    <col min="15" max="15" width="10.83203125" style="2" customWidth="1"/>
    <col min="16" max="16" width="0" style="2" hidden="1" customWidth="1"/>
    <col min="17" max="17" width="25.1640625" style="2" hidden="1" customWidth="1"/>
    <col min="18" max="18" width="36.33203125" style="2" hidden="1" customWidth="1"/>
    <col min="19" max="19" width="30.33203125" style="2" hidden="1" customWidth="1"/>
    <col min="20" max="20" width="28" style="2" hidden="1" customWidth="1"/>
    <col min="21" max="21" width="32.5" style="2" hidden="1" customWidth="1"/>
    <col min="22" max="16384" width="10.83203125" style="2"/>
  </cols>
  <sheetData>
    <row r="1" spans="2:22" ht="45" customHeight="1" x14ac:dyDescent="0.3">
      <c r="B1" s="251" t="s">
        <v>84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3"/>
      <c r="P1" s="3"/>
      <c r="Q1" s="3"/>
      <c r="R1" s="3"/>
      <c r="S1" s="3"/>
      <c r="T1" s="3"/>
      <c r="U1" s="3"/>
      <c r="V1" s="3"/>
    </row>
    <row r="3" spans="2:22" ht="18" x14ac:dyDescent="0.2">
      <c r="B3" s="272" t="s">
        <v>201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</row>
    <row r="4" spans="2:22" ht="19" thickBot="1" x14ac:dyDescent="0.2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2:22" ht="30" customHeight="1" thickBot="1" x14ac:dyDescent="0.25">
      <c r="B5" s="274" t="s">
        <v>159</v>
      </c>
      <c r="C5" s="275"/>
      <c r="D5" s="275"/>
      <c r="E5" s="275"/>
      <c r="F5" s="275"/>
      <c r="G5" s="275"/>
      <c r="H5" s="275"/>
      <c r="I5" s="275"/>
      <c r="J5" s="275"/>
      <c r="K5" s="276"/>
      <c r="L5" s="36"/>
      <c r="M5" s="36"/>
      <c r="N5" s="36"/>
    </row>
    <row r="6" spans="2:22" ht="30" customHeight="1" x14ac:dyDescent="0.2">
      <c r="B6" s="131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132">
        <v>10</v>
      </c>
      <c r="L6" s="37"/>
      <c r="M6" s="133" t="s">
        <v>160</v>
      </c>
      <c r="N6" s="134" t="s">
        <v>163</v>
      </c>
      <c r="P6" s="129">
        <f>SUM(B7:K7)</f>
        <v>100</v>
      </c>
      <c r="Q6" s="130">
        <v>1</v>
      </c>
      <c r="R6" s="2" t="s">
        <v>164</v>
      </c>
      <c r="S6" s="129">
        <f>SUM(B7:K7)</f>
        <v>100</v>
      </c>
      <c r="T6" s="130">
        <v>1</v>
      </c>
    </row>
    <row r="7" spans="2:22" ht="30" customHeight="1" thickBot="1" x14ac:dyDescent="0.25">
      <c r="B7" s="137">
        <v>1</v>
      </c>
      <c r="C7" s="138">
        <v>0</v>
      </c>
      <c r="D7" s="138">
        <v>0</v>
      </c>
      <c r="E7" s="138">
        <v>1</v>
      </c>
      <c r="F7" s="138">
        <v>10</v>
      </c>
      <c r="G7" s="138">
        <v>5</v>
      </c>
      <c r="H7" s="138">
        <v>4</v>
      </c>
      <c r="I7" s="138">
        <v>4</v>
      </c>
      <c r="J7" s="138">
        <v>35</v>
      </c>
      <c r="K7" s="139">
        <v>40</v>
      </c>
      <c r="L7" s="37"/>
      <c r="M7" s="135" t="s">
        <v>161</v>
      </c>
      <c r="N7" s="136" t="s">
        <v>162</v>
      </c>
      <c r="P7" s="129">
        <f>SUM(B7:G7)</f>
        <v>17</v>
      </c>
      <c r="Q7" s="130">
        <f>(P7*Q6)/P6</f>
        <v>0.17</v>
      </c>
      <c r="S7" s="129">
        <f>SUM(J7:K7)</f>
        <v>75</v>
      </c>
      <c r="T7" s="130">
        <f>(S7*T6)/S6</f>
        <v>0.75</v>
      </c>
    </row>
    <row r="8" spans="2:22" ht="18" x14ac:dyDescent="0.2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2:22" ht="18" x14ac:dyDescent="0.2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2:22" ht="19" thickBot="1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2:22" ht="50" customHeight="1" x14ac:dyDescent="0.2">
      <c r="B11" s="277" t="s">
        <v>297</v>
      </c>
      <c r="C11" s="278"/>
      <c r="D11" s="264" t="s">
        <v>298</v>
      </c>
      <c r="E11" s="264"/>
      <c r="F11" s="264" t="s">
        <v>299</v>
      </c>
      <c r="G11" s="265"/>
      <c r="H11" s="35"/>
      <c r="I11" s="35"/>
      <c r="J11" s="35"/>
      <c r="K11" s="35"/>
      <c r="L11" s="35"/>
      <c r="M11" s="35"/>
      <c r="N11" s="35"/>
    </row>
    <row r="12" spans="2:22" ht="30" customHeight="1" thickBot="1" x14ac:dyDescent="0.25">
      <c r="B12" s="266">
        <f>IF(B7="","",T7)</f>
        <v>0.75</v>
      </c>
      <c r="C12" s="267"/>
      <c r="D12" s="267">
        <f>IF(B7="","",Q7)</f>
        <v>0.17</v>
      </c>
      <c r="E12" s="267"/>
      <c r="F12" s="268">
        <f>IF(B7="","",(B12-D12))</f>
        <v>0.57999999999999996</v>
      </c>
      <c r="G12" s="269"/>
      <c r="H12" s="35"/>
      <c r="I12" s="35"/>
      <c r="J12" s="35"/>
      <c r="K12" s="35"/>
      <c r="L12" s="35"/>
      <c r="M12" s="35"/>
      <c r="N12" s="35"/>
    </row>
    <row r="13" spans="2:22" ht="18" x14ac:dyDescent="0.2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2:22" ht="18" x14ac:dyDescent="0.2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2:22" ht="18" x14ac:dyDescent="0.2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2:22" ht="18" x14ac:dyDescent="0.2">
      <c r="B16" s="270" t="s">
        <v>202</v>
      </c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</row>
    <row r="17" spans="1:20" ht="19" thickBot="1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20" ht="30" customHeight="1" thickBot="1" x14ac:dyDescent="0.25">
      <c r="B18" s="274" t="s">
        <v>159</v>
      </c>
      <c r="C18" s="275"/>
      <c r="D18" s="275"/>
      <c r="E18" s="275"/>
      <c r="F18" s="275"/>
      <c r="G18" s="275"/>
      <c r="H18" s="275"/>
      <c r="I18" s="275"/>
      <c r="J18" s="275"/>
      <c r="K18" s="276"/>
      <c r="L18" s="35"/>
      <c r="M18" s="35"/>
      <c r="N18" s="35"/>
    </row>
    <row r="19" spans="1:20" ht="30" customHeight="1" x14ac:dyDescent="0.2">
      <c r="B19" s="131">
        <v>1</v>
      </c>
      <c r="C19" s="42">
        <v>2</v>
      </c>
      <c r="D19" s="42">
        <v>3</v>
      </c>
      <c r="E19" s="42">
        <v>4</v>
      </c>
      <c r="F19" s="42">
        <v>5</v>
      </c>
      <c r="G19" s="42">
        <v>6</v>
      </c>
      <c r="H19" s="42">
        <v>7</v>
      </c>
      <c r="I19" s="42">
        <v>8</v>
      </c>
      <c r="J19" s="42">
        <v>9</v>
      </c>
      <c r="K19" s="132">
        <v>10</v>
      </c>
      <c r="L19" s="37"/>
      <c r="M19" s="133" t="s">
        <v>160</v>
      </c>
      <c r="N19" s="134" t="s">
        <v>163</v>
      </c>
      <c r="P19" s="129">
        <f>SUM(B20:K20)</f>
        <v>0</v>
      </c>
      <c r="Q19" s="130">
        <v>1</v>
      </c>
      <c r="R19" s="2" t="s">
        <v>164</v>
      </c>
      <c r="S19" s="129">
        <f>SUM(B20:K20)</f>
        <v>0</v>
      </c>
      <c r="T19" s="130">
        <v>1</v>
      </c>
    </row>
    <row r="20" spans="1:20" ht="30" customHeight="1" thickBot="1" x14ac:dyDescent="0.25">
      <c r="B20" s="226"/>
      <c r="C20" s="227"/>
      <c r="D20" s="227"/>
      <c r="E20" s="227"/>
      <c r="F20" s="227"/>
      <c r="G20" s="227"/>
      <c r="H20" s="227"/>
      <c r="I20" s="227"/>
      <c r="J20" s="227"/>
      <c r="K20" s="228"/>
      <c r="L20" s="37"/>
      <c r="M20" s="135" t="s">
        <v>161</v>
      </c>
      <c r="N20" s="136" t="s">
        <v>162</v>
      </c>
      <c r="P20" s="129">
        <f>SUM(B20:G20)</f>
        <v>0</v>
      </c>
      <c r="Q20" s="130" t="e">
        <f>(P20*Q19)/P19</f>
        <v>#DIV/0!</v>
      </c>
      <c r="S20" s="129">
        <f>SUM(J20:K20)</f>
        <v>0</v>
      </c>
      <c r="T20" s="130" t="e">
        <f>(S20*T19)/S19</f>
        <v>#DIV/0!</v>
      </c>
    </row>
    <row r="21" spans="1:20" ht="18" x14ac:dyDescent="0.2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20" ht="18" x14ac:dyDescent="0.2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20" ht="19" thickBot="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20" ht="50" customHeight="1" x14ac:dyDescent="0.2">
      <c r="B24" s="277" t="s">
        <v>297</v>
      </c>
      <c r="C24" s="278"/>
      <c r="D24" s="264" t="s">
        <v>298</v>
      </c>
      <c r="E24" s="264"/>
      <c r="F24" s="264" t="s">
        <v>299</v>
      </c>
      <c r="G24" s="265"/>
      <c r="H24" s="35"/>
      <c r="I24" s="35"/>
      <c r="J24" s="35"/>
      <c r="K24" s="35"/>
      <c r="L24" s="35"/>
      <c r="M24" s="35"/>
      <c r="N24" s="35"/>
    </row>
    <row r="25" spans="1:20" ht="30" customHeight="1" thickBot="1" x14ac:dyDescent="0.25">
      <c r="B25" s="266" t="str">
        <f>IF(B20="","",T20)</f>
        <v/>
      </c>
      <c r="C25" s="267"/>
      <c r="D25" s="267" t="str">
        <f>IF(B20="","",Q20)</f>
        <v/>
      </c>
      <c r="E25" s="267"/>
      <c r="F25" s="268" t="str">
        <f>IF(B20="","",(B25-D25))</f>
        <v/>
      </c>
      <c r="G25" s="269"/>
      <c r="H25" s="35"/>
      <c r="I25" s="35"/>
      <c r="J25" s="35"/>
      <c r="K25" s="35"/>
      <c r="L25" s="35"/>
      <c r="M25" s="35"/>
      <c r="N25" s="35"/>
    </row>
    <row r="28" spans="1:20" x14ac:dyDescent="0.2">
      <c r="A28" s="39"/>
      <c r="B28" s="40" t="s">
        <v>236</v>
      </c>
      <c r="C28" s="39"/>
      <c r="D28" s="39"/>
      <c r="E28" s="39"/>
      <c r="F28" s="39"/>
      <c r="G28" s="39"/>
    </row>
  </sheetData>
  <sheetProtection sheet="1" objects="1" scenarios="1"/>
  <mergeCells count="17">
    <mergeCell ref="B1:N1"/>
    <mergeCell ref="B16:N16"/>
    <mergeCell ref="B3:N3"/>
    <mergeCell ref="B18:K18"/>
    <mergeCell ref="B24:C24"/>
    <mergeCell ref="B5:K5"/>
    <mergeCell ref="B11:C11"/>
    <mergeCell ref="B12:C12"/>
    <mergeCell ref="D11:E11"/>
    <mergeCell ref="D12:E12"/>
    <mergeCell ref="F11:G11"/>
    <mergeCell ref="F12:G12"/>
    <mergeCell ref="D24:E24"/>
    <mergeCell ref="F24:G24"/>
    <mergeCell ref="B25:C25"/>
    <mergeCell ref="D25:E25"/>
    <mergeCell ref="F25:G25"/>
  </mergeCells>
  <hyperlinks>
    <hyperlink ref="B28" location="'Metrics Home Page'!A1" display="Return to Metrics Home Page" xr:uid="{A9CDDCC0-17C1-6E46-9DAE-4A7B5BE338E6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8CF2D-D090-D541-83A1-75412B55B788}">
  <sheetPr codeName="Sheet32"/>
  <dimension ref="A1:V9"/>
  <sheetViews>
    <sheetView showGridLines="0" workbookViewId="0">
      <selection activeCell="F21" sqref="F21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24.33203125" style="2" customWidth="1"/>
    <col min="4" max="4" width="33.1640625" style="2" customWidth="1"/>
    <col min="5" max="5" width="39.1640625" style="2" customWidth="1"/>
    <col min="6" max="16384" width="10.83203125" style="2"/>
  </cols>
  <sheetData>
    <row r="1" spans="1:22" ht="45" customHeight="1" x14ac:dyDescent="0.3">
      <c r="B1" s="251" t="s">
        <v>85</v>
      </c>
      <c r="C1" s="251"/>
      <c r="D1" s="251"/>
      <c r="E1" s="25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" thickBot="1" x14ac:dyDescent="0.25"/>
    <row r="3" spans="1:22" ht="30" customHeight="1" x14ac:dyDescent="0.2">
      <c r="B3" s="47"/>
      <c r="C3" s="147" t="s">
        <v>300</v>
      </c>
      <c r="D3" s="61" t="s">
        <v>301</v>
      </c>
      <c r="E3" s="62" t="s">
        <v>39</v>
      </c>
    </row>
    <row r="4" spans="1:22" ht="30" customHeight="1" x14ac:dyDescent="0.2">
      <c r="B4" s="49" t="s">
        <v>201</v>
      </c>
      <c r="C4" s="146">
        <v>2400</v>
      </c>
      <c r="D4" s="146">
        <v>2200</v>
      </c>
      <c r="E4" s="52">
        <f>IF(D4="","",((C4-D4)/D4))</f>
        <v>9.0909090909090912E-2</v>
      </c>
    </row>
    <row r="5" spans="1:22" ht="30" customHeight="1" thickBot="1" x14ac:dyDescent="0.25">
      <c r="B5" s="50" t="s">
        <v>202</v>
      </c>
      <c r="C5" s="229"/>
      <c r="D5" s="229"/>
      <c r="E5" s="53" t="str">
        <f>IF(D5="","",((C5-D5)/D5))</f>
        <v/>
      </c>
    </row>
    <row r="7" spans="1:22" x14ac:dyDescent="0.2">
      <c r="A7" s="39"/>
      <c r="B7" s="40" t="s">
        <v>236</v>
      </c>
      <c r="C7" s="39"/>
    </row>
    <row r="9" spans="1:22" x14ac:dyDescent="0.2">
      <c r="D9" s="33"/>
    </row>
  </sheetData>
  <sheetProtection sheet="1" objects="1" scenarios="1"/>
  <mergeCells count="1">
    <mergeCell ref="B1:E1"/>
  </mergeCells>
  <hyperlinks>
    <hyperlink ref="B7" location="'Metrics Home Page'!A1" display="Return to Metrics Home Page" xr:uid="{007CAADB-026D-A642-A980-06D0DDDB08A8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D134-ECB2-3342-A759-9E4BC76E8D08}">
  <sheetPr codeName="Sheet33"/>
  <dimension ref="B1:M103"/>
  <sheetViews>
    <sheetView showGridLines="0" zoomScaleNormal="100" workbookViewId="0">
      <selection activeCell="I16" sqref="I16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30.1640625" style="2" customWidth="1"/>
    <col min="4" max="4" width="14.6640625" style="2" customWidth="1"/>
    <col min="5" max="5" width="25" style="2" customWidth="1"/>
    <col min="6" max="6" width="21.5" style="2" customWidth="1"/>
    <col min="7" max="7" width="24.5" style="2" customWidth="1"/>
    <col min="8" max="8" width="24.33203125" style="2" customWidth="1"/>
    <col min="9" max="9" width="18.5" style="2" customWidth="1"/>
    <col min="10" max="10" width="15.5" style="2" customWidth="1"/>
    <col min="11" max="11" width="15.33203125" style="2" customWidth="1"/>
    <col min="12" max="13" width="17" style="2" customWidth="1"/>
    <col min="14" max="16384" width="10.83203125" style="2"/>
  </cols>
  <sheetData>
    <row r="1" spans="2:13" s="3" customFormat="1" ht="45" customHeight="1" x14ac:dyDescent="0.3">
      <c r="B1" s="251" t="s">
        <v>169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2:13" ht="17" thickBot="1" x14ac:dyDescent="0.25"/>
    <row r="3" spans="2:13" ht="45" customHeight="1" x14ac:dyDescent="0.2">
      <c r="B3" s="47"/>
      <c r="C3" s="48" t="s">
        <v>176</v>
      </c>
      <c r="D3" s="48" t="s">
        <v>170</v>
      </c>
      <c r="E3" s="48" t="s">
        <v>171</v>
      </c>
      <c r="F3" s="48" t="s">
        <v>173</v>
      </c>
      <c r="G3" s="48" t="s">
        <v>302</v>
      </c>
      <c r="H3" s="48" t="s">
        <v>174</v>
      </c>
      <c r="I3" s="61" t="s">
        <v>303</v>
      </c>
      <c r="J3" s="61" t="s">
        <v>304</v>
      </c>
      <c r="K3" s="61" t="s">
        <v>305</v>
      </c>
      <c r="L3" s="61" t="s">
        <v>306</v>
      </c>
      <c r="M3" s="62" t="s">
        <v>307</v>
      </c>
    </row>
    <row r="4" spans="2:13" ht="30" customHeight="1" x14ac:dyDescent="0.2">
      <c r="B4" s="254" t="s">
        <v>201</v>
      </c>
      <c r="C4" s="140" t="s">
        <v>188</v>
      </c>
      <c r="D4" s="140">
        <v>1</v>
      </c>
      <c r="E4" s="140" t="s">
        <v>177</v>
      </c>
      <c r="F4" s="140" t="s">
        <v>189</v>
      </c>
      <c r="G4" s="140" t="s">
        <v>182</v>
      </c>
      <c r="H4" s="140" t="s">
        <v>183</v>
      </c>
      <c r="I4" s="141">
        <v>44835</v>
      </c>
      <c r="J4" s="141">
        <v>44774</v>
      </c>
      <c r="K4" s="141">
        <v>44805</v>
      </c>
      <c r="L4" s="142" t="str" cm="1">
        <f t="array" aca="1" ref="L4" ca="1">_xlfn.IFS(J4="","",E4="open",TODAY()-J4,E4="closed","",E4="closed without hire","")</f>
        <v/>
      </c>
      <c r="M4" s="143" cm="1">
        <f t="array" ref="M4">_xlfn.IFS(E4="Open","",E4="Closed without hire","Not applicable",E4="","",K4="","",E4="Closed",_xlfn.DAYS(K4,J4))</f>
        <v>31</v>
      </c>
    </row>
    <row r="5" spans="2:13" ht="30" customHeight="1" x14ac:dyDescent="0.2">
      <c r="B5" s="254"/>
      <c r="C5" s="140" t="s">
        <v>191</v>
      </c>
      <c r="D5" s="140">
        <v>1</v>
      </c>
      <c r="E5" s="140" t="s">
        <v>175</v>
      </c>
      <c r="F5" s="140" t="s">
        <v>192</v>
      </c>
      <c r="G5" s="140" t="s">
        <v>193</v>
      </c>
      <c r="H5" s="140" t="s">
        <v>194</v>
      </c>
      <c r="I5" s="141">
        <v>44866</v>
      </c>
      <c r="J5" s="141">
        <v>44805</v>
      </c>
      <c r="K5" s="141"/>
      <c r="L5" s="142" cm="1">
        <f t="array" aca="1" ref="L5" ca="1">_xlfn.IFS(J5="","",E5="open",TODAY()-J5,E5="closed","",E5="closed without hire","")</f>
        <v>48</v>
      </c>
      <c r="M5" s="143" t="str" cm="1">
        <f t="array" ref="M5">_xlfn.IFS(E5="Open","",E5="Closed without hire","Not applicable",E5="","",K5="","",E5="Closed",_xlfn.DAYS(K5,J5))</f>
        <v/>
      </c>
    </row>
    <row r="6" spans="2:13" ht="30" customHeight="1" x14ac:dyDescent="0.2">
      <c r="B6" s="254"/>
      <c r="C6" s="140" t="s">
        <v>198</v>
      </c>
      <c r="D6" s="140">
        <v>1</v>
      </c>
      <c r="E6" s="140" t="s">
        <v>172</v>
      </c>
      <c r="F6" s="140" t="s">
        <v>195</v>
      </c>
      <c r="G6" s="140" t="s">
        <v>196</v>
      </c>
      <c r="H6" s="140" t="s">
        <v>197</v>
      </c>
      <c r="I6" s="141">
        <v>44652</v>
      </c>
      <c r="J6" s="141">
        <v>44593</v>
      </c>
      <c r="K6" s="141"/>
      <c r="L6" s="142" t="str" cm="1">
        <f t="array" aca="1" ref="L6" ca="1">_xlfn.IFS(J6="","",E6="open",TODAY()-J6,E6="closed","",E6="closed without hire","")</f>
        <v/>
      </c>
      <c r="M6" s="143" t="str" cm="1">
        <f t="array" ref="M6">_xlfn.IFS(E6="Open","",E6="Closed without hire","Not applicable",E6="","",K6="","",E6="Closed",_xlfn.DAYS(K6,J6))</f>
        <v>Not applicable</v>
      </c>
    </row>
    <row r="7" spans="2:13" ht="30" customHeight="1" x14ac:dyDescent="0.2">
      <c r="B7" s="254" t="s">
        <v>202</v>
      </c>
      <c r="C7" s="230"/>
      <c r="D7" s="230"/>
      <c r="E7" s="230"/>
      <c r="F7" s="230"/>
      <c r="G7" s="230"/>
      <c r="H7" s="230"/>
      <c r="I7" s="231"/>
      <c r="J7" s="231"/>
      <c r="K7" s="231"/>
      <c r="L7" s="142" t="str" cm="1">
        <f t="array" aca="1" ref="L7" ca="1">_xlfn.IFS(J7="","",E7="open",TODAY()-J7,E7="closed","",E7="closed without hire","")</f>
        <v/>
      </c>
      <c r="M7" s="143" t="str" cm="1">
        <f t="array" ref="M7">_xlfn.IFS(E7="Open","",E7="Closed without hire","Not applicable",E7="","",K7="","",E7="Closed",_xlfn.DAYS(K7,J7))</f>
        <v/>
      </c>
    </row>
    <row r="8" spans="2:13" ht="30" customHeight="1" x14ac:dyDescent="0.2">
      <c r="B8" s="254"/>
      <c r="C8" s="230"/>
      <c r="D8" s="230"/>
      <c r="E8" s="230"/>
      <c r="F8" s="230"/>
      <c r="G8" s="230"/>
      <c r="H8" s="230"/>
      <c r="I8" s="231"/>
      <c r="J8" s="231"/>
      <c r="K8" s="231"/>
      <c r="L8" s="142" t="str" cm="1">
        <f t="array" aca="1" ref="L8" ca="1">_xlfn.IFS(J8="","",E8="open",TODAY()-J8,E8="closed","",E8="closed without hire","")</f>
        <v/>
      </c>
      <c r="M8" s="143" t="str" cm="1">
        <f t="array" ref="M8">_xlfn.IFS(E8="Open","",E8="Closed without hire","Not applicable",E8="","",K8="","",E8="Closed",_xlfn.DAYS(K8,J8))</f>
        <v/>
      </c>
    </row>
    <row r="9" spans="2:13" ht="30" customHeight="1" x14ac:dyDescent="0.2">
      <c r="B9" s="254"/>
      <c r="C9" s="230"/>
      <c r="D9" s="230"/>
      <c r="E9" s="230"/>
      <c r="F9" s="230"/>
      <c r="G9" s="230"/>
      <c r="H9" s="230"/>
      <c r="I9" s="231"/>
      <c r="J9" s="231"/>
      <c r="K9" s="231"/>
      <c r="L9" s="142" t="str" cm="1">
        <f t="array" aca="1" ref="L9" ca="1">_xlfn.IFS(J9="","",E9="open",TODAY()-J9,E9="closed","",E9="closed without hire","")</f>
        <v/>
      </c>
      <c r="M9" s="143" t="str" cm="1">
        <f t="array" ref="M9">_xlfn.IFS(E9="Open","",E9="Closed without hire","Not applicable",E9="","",K9="","",E9="Closed",_xlfn.DAYS(K9,J9))</f>
        <v/>
      </c>
    </row>
    <row r="10" spans="2:13" ht="30" customHeight="1" x14ac:dyDescent="0.2">
      <c r="B10" s="254"/>
      <c r="C10" s="230"/>
      <c r="D10" s="230"/>
      <c r="E10" s="230"/>
      <c r="F10" s="230"/>
      <c r="G10" s="230"/>
      <c r="H10" s="230"/>
      <c r="I10" s="231"/>
      <c r="J10" s="231"/>
      <c r="K10" s="231"/>
      <c r="L10" s="142" t="str" cm="1">
        <f t="array" aca="1" ref="L10" ca="1">_xlfn.IFS(J10="","",E10="open",TODAY()-J10,E10="closed","",E10="closed without hire","")</f>
        <v/>
      </c>
      <c r="M10" s="143" t="str" cm="1">
        <f t="array" ref="M10">_xlfn.IFS(E10="Open","",E10="Closed without hire","Not applicable",E10="","",K10="","",E10="Closed",_xlfn.DAYS(K10,J10))</f>
        <v/>
      </c>
    </row>
    <row r="11" spans="2:13" ht="30" customHeight="1" x14ac:dyDescent="0.2">
      <c r="B11" s="254"/>
      <c r="C11" s="230"/>
      <c r="D11" s="230"/>
      <c r="E11" s="230"/>
      <c r="F11" s="230"/>
      <c r="G11" s="230"/>
      <c r="H11" s="230"/>
      <c r="I11" s="231"/>
      <c r="J11" s="231"/>
      <c r="K11" s="231"/>
      <c r="L11" s="142" t="str" cm="1">
        <f t="array" aca="1" ref="L11" ca="1">_xlfn.IFS(J11="","",E11="open",TODAY()-J11,E11="closed","",E11="closed without hire","")</f>
        <v/>
      </c>
      <c r="M11" s="143" t="str" cm="1">
        <f t="array" ref="M11">_xlfn.IFS(E11="Open","",E11="Closed without hire","Not applicable",E11="","",K11="","",E11="Closed",_xlfn.DAYS(K11,J11))</f>
        <v/>
      </c>
    </row>
    <row r="12" spans="2:13" ht="30" customHeight="1" x14ac:dyDescent="0.2">
      <c r="B12" s="254"/>
      <c r="C12" s="230"/>
      <c r="D12" s="230"/>
      <c r="E12" s="230"/>
      <c r="F12" s="230"/>
      <c r="G12" s="230"/>
      <c r="H12" s="230"/>
      <c r="I12" s="231"/>
      <c r="J12" s="231"/>
      <c r="K12" s="231"/>
      <c r="L12" s="142" t="str" cm="1">
        <f t="array" aca="1" ref="L12" ca="1">_xlfn.IFS(J12="","",E12="open",TODAY()-J12,E12="closed","",E12="closed without hire","")</f>
        <v/>
      </c>
      <c r="M12" s="143" t="str" cm="1">
        <f t="array" ref="M12">_xlfn.IFS(E12="Open","",E12="Closed without hire","Not applicable",E12="","",K12="","",E12="Closed",_xlfn.DAYS(K12,J12))</f>
        <v/>
      </c>
    </row>
    <row r="13" spans="2:13" ht="30" customHeight="1" x14ac:dyDescent="0.2">
      <c r="B13" s="254"/>
      <c r="C13" s="230"/>
      <c r="D13" s="230"/>
      <c r="E13" s="230"/>
      <c r="F13" s="230"/>
      <c r="G13" s="230"/>
      <c r="H13" s="230"/>
      <c r="I13" s="231"/>
      <c r="J13" s="231"/>
      <c r="K13" s="231"/>
      <c r="L13" s="142" t="str" cm="1">
        <f t="array" aca="1" ref="L13" ca="1">_xlfn.IFS(J13="","",E13="open",TODAY()-J13,E13="closed","",E13="closed without hire","")</f>
        <v/>
      </c>
      <c r="M13" s="143" t="str" cm="1">
        <f t="array" ref="M13">_xlfn.IFS(E13="Open","",E13="Closed without hire","Not applicable",E13="","",K13="","",E13="Closed",_xlfn.DAYS(K13,J13))</f>
        <v/>
      </c>
    </row>
    <row r="14" spans="2:13" ht="30" customHeight="1" x14ac:dyDescent="0.2">
      <c r="B14" s="254"/>
      <c r="C14" s="230"/>
      <c r="D14" s="230"/>
      <c r="E14" s="230"/>
      <c r="F14" s="230"/>
      <c r="G14" s="230"/>
      <c r="H14" s="230"/>
      <c r="I14" s="231"/>
      <c r="J14" s="231"/>
      <c r="K14" s="231"/>
      <c r="L14" s="142" t="str" cm="1">
        <f t="array" aca="1" ref="L14" ca="1">_xlfn.IFS(J14="","",E14="open",TODAY()-J14,E14="closed","",E14="closed without hire","")</f>
        <v/>
      </c>
      <c r="M14" s="143" t="str" cm="1">
        <f t="array" ref="M14">_xlfn.IFS(E14="Open","",E14="Closed without hire","Not applicable",E14="","",K14="","",E14="Closed",_xlfn.DAYS(K14,J14))</f>
        <v/>
      </c>
    </row>
    <row r="15" spans="2:13" ht="30" customHeight="1" x14ac:dyDescent="0.2">
      <c r="B15" s="254"/>
      <c r="C15" s="230"/>
      <c r="D15" s="230"/>
      <c r="E15" s="230"/>
      <c r="F15" s="230"/>
      <c r="G15" s="230"/>
      <c r="H15" s="230"/>
      <c r="I15" s="231"/>
      <c r="J15" s="231"/>
      <c r="K15" s="231"/>
      <c r="L15" s="142" t="str" cm="1">
        <f t="array" aca="1" ref="L15" ca="1">_xlfn.IFS(J15="","",E15="open",TODAY()-J15,E15="closed","",E15="closed without hire","")</f>
        <v/>
      </c>
      <c r="M15" s="143" t="str" cm="1">
        <f t="array" ref="M15">_xlfn.IFS(E15="Open","",E15="Closed without hire","Not applicable",E15="","",K15="","",E15="Closed",_xlfn.DAYS(K15,J15))</f>
        <v/>
      </c>
    </row>
    <row r="16" spans="2:13" ht="30" customHeight="1" x14ac:dyDescent="0.2">
      <c r="B16" s="254"/>
      <c r="C16" s="230"/>
      <c r="D16" s="230"/>
      <c r="E16" s="230"/>
      <c r="F16" s="230"/>
      <c r="G16" s="230"/>
      <c r="H16" s="230"/>
      <c r="I16" s="231"/>
      <c r="J16" s="231"/>
      <c r="K16" s="231"/>
      <c r="L16" s="142" t="str" cm="1">
        <f t="array" aca="1" ref="L16" ca="1">_xlfn.IFS(J16="","",E16="open",TODAY()-J16,E16="closed","",E16="closed without hire","")</f>
        <v/>
      </c>
      <c r="M16" s="143" t="str" cm="1">
        <f t="array" ref="M16">_xlfn.IFS(E16="Open","",E16="Closed without hire","Not applicable",E16="","",K16="","",E16="Closed",_xlfn.DAYS(K16,J16))</f>
        <v/>
      </c>
    </row>
    <row r="17" spans="2:13" ht="30" customHeight="1" x14ac:dyDescent="0.2">
      <c r="B17" s="254"/>
      <c r="C17" s="230"/>
      <c r="D17" s="230"/>
      <c r="E17" s="230"/>
      <c r="F17" s="230"/>
      <c r="G17" s="230"/>
      <c r="H17" s="230"/>
      <c r="I17" s="231"/>
      <c r="J17" s="231"/>
      <c r="K17" s="231"/>
      <c r="L17" s="142" t="str" cm="1">
        <f t="array" aca="1" ref="L17" ca="1">_xlfn.IFS(J17="","",E17="open",TODAY()-J17,E17="closed","",E17="closed without hire","")</f>
        <v/>
      </c>
      <c r="M17" s="143" t="str" cm="1">
        <f t="array" ref="M17">_xlfn.IFS(E17="Open","",E17="Closed without hire","Not applicable",E17="","",K17="","",E17="Closed",_xlfn.DAYS(K17,J17))</f>
        <v/>
      </c>
    </row>
    <row r="18" spans="2:13" ht="30" customHeight="1" x14ac:dyDescent="0.2">
      <c r="B18" s="254"/>
      <c r="C18" s="230"/>
      <c r="D18" s="230"/>
      <c r="E18" s="230"/>
      <c r="F18" s="230"/>
      <c r="G18" s="230"/>
      <c r="H18" s="230"/>
      <c r="I18" s="231"/>
      <c r="J18" s="231"/>
      <c r="K18" s="231"/>
      <c r="L18" s="142" t="str" cm="1">
        <f t="array" aca="1" ref="L18" ca="1">_xlfn.IFS(J18="","",E18="open",TODAY()-J18,E18="closed","",E18="closed without hire","")</f>
        <v/>
      </c>
      <c r="M18" s="143" t="str" cm="1">
        <f t="array" ref="M18">_xlfn.IFS(E18="Open","",E18="Closed without hire","Not applicable",E18="","",K18="","",E18="Closed",_xlfn.DAYS(K18,J18))</f>
        <v/>
      </c>
    </row>
    <row r="19" spans="2:13" ht="30" customHeight="1" x14ac:dyDescent="0.2">
      <c r="B19" s="254"/>
      <c r="C19" s="230"/>
      <c r="D19" s="230"/>
      <c r="E19" s="230"/>
      <c r="F19" s="230"/>
      <c r="G19" s="230"/>
      <c r="H19" s="230"/>
      <c r="I19" s="231"/>
      <c r="J19" s="231"/>
      <c r="K19" s="231"/>
      <c r="L19" s="142" t="str" cm="1">
        <f t="array" aca="1" ref="L19" ca="1">_xlfn.IFS(J19="","",E19="open",TODAY()-J19,E19="closed","",E19="closed without hire","")</f>
        <v/>
      </c>
      <c r="M19" s="143" t="str" cm="1">
        <f t="array" ref="M19">_xlfn.IFS(E19="Open","",E19="Closed without hire","Not applicable",E19="","",K19="","",E19="Closed",_xlfn.DAYS(K19,J19))</f>
        <v/>
      </c>
    </row>
    <row r="20" spans="2:13" ht="30" customHeight="1" x14ac:dyDescent="0.2">
      <c r="B20" s="254"/>
      <c r="C20" s="230"/>
      <c r="D20" s="230"/>
      <c r="E20" s="230"/>
      <c r="F20" s="230"/>
      <c r="G20" s="230"/>
      <c r="H20" s="230"/>
      <c r="I20" s="231"/>
      <c r="J20" s="231"/>
      <c r="K20" s="231"/>
      <c r="L20" s="142" t="str" cm="1">
        <f t="array" aca="1" ref="L20" ca="1">_xlfn.IFS(J20="","",E20="open",TODAY()-J20,E20="closed","",E20="closed without hire","")</f>
        <v/>
      </c>
      <c r="M20" s="143" t="str" cm="1">
        <f t="array" ref="M20">_xlfn.IFS(E20="Open","",E20="Closed without hire","Not applicable",E20="","",K20="","",E20="Closed",_xlfn.DAYS(K20,J20))</f>
        <v/>
      </c>
    </row>
    <row r="21" spans="2:13" ht="30" customHeight="1" x14ac:dyDescent="0.2">
      <c r="B21" s="254"/>
      <c r="C21" s="230"/>
      <c r="D21" s="230"/>
      <c r="E21" s="230"/>
      <c r="F21" s="230"/>
      <c r="G21" s="230"/>
      <c r="H21" s="230"/>
      <c r="I21" s="231"/>
      <c r="J21" s="231"/>
      <c r="K21" s="231"/>
      <c r="L21" s="142" t="str" cm="1">
        <f t="array" aca="1" ref="L21" ca="1">_xlfn.IFS(J21="","",E21="open",TODAY()-J21,E21="closed","",E21="closed without hire","")</f>
        <v/>
      </c>
      <c r="M21" s="143" t="str" cm="1">
        <f t="array" ref="M21">_xlfn.IFS(E21="Open","",E21="Closed without hire","Not applicable",E21="","",K21="","",E21="Closed",_xlfn.DAYS(K21,J21))</f>
        <v/>
      </c>
    </row>
    <row r="22" spans="2:13" ht="30" customHeight="1" x14ac:dyDescent="0.2">
      <c r="B22" s="254"/>
      <c r="C22" s="230"/>
      <c r="D22" s="230"/>
      <c r="E22" s="230"/>
      <c r="F22" s="230"/>
      <c r="G22" s="230"/>
      <c r="H22" s="230"/>
      <c r="I22" s="231"/>
      <c r="J22" s="231"/>
      <c r="K22" s="231"/>
      <c r="L22" s="142" t="str" cm="1">
        <f t="array" aca="1" ref="L22" ca="1">_xlfn.IFS(J22="","",E22="open",TODAY()-J22,E22="closed","",E22="closed without hire","")</f>
        <v/>
      </c>
      <c r="M22" s="143" t="str" cm="1">
        <f t="array" ref="M22">_xlfn.IFS(E22="Open","",E22="Closed without hire","Not applicable",E22="","",K22="","",E22="Closed",_xlfn.DAYS(K22,J22))</f>
        <v/>
      </c>
    </row>
    <row r="23" spans="2:13" ht="30" customHeight="1" x14ac:dyDescent="0.2">
      <c r="B23" s="254"/>
      <c r="C23" s="230"/>
      <c r="D23" s="230"/>
      <c r="E23" s="230"/>
      <c r="F23" s="230"/>
      <c r="G23" s="230"/>
      <c r="H23" s="230"/>
      <c r="I23" s="231"/>
      <c r="J23" s="231"/>
      <c r="K23" s="231"/>
      <c r="L23" s="142" t="str" cm="1">
        <f t="array" aca="1" ref="L23" ca="1">_xlfn.IFS(J23="","",E23="open",TODAY()-J23,E23="closed","",E23="closed without hire","")</f>
        <v/>
      </c>
      <c r="M23" s="143" t="str" cm="1">
        <f t="array" ref="M23">_xlfn.IFS(E23="Open","",E23="Closed without hire","Not applicable",E23="","",K23="","",E23="Closed",_xlfn.DAYS(K23,J23))</f>
        <v/>
      </c>
    </row>
    <row r="24" spans="2:13" ht="30" customHeight="1" x14ac:dyDescent="0.2">
      <c r="B24" s="254"/>
      <c r="C24" s="230"/>
      <c r="D24" s="230"/>
      <c r="E24" s="230"/>
      <c r="F24" s="230"/>
      <c r="G24" s="230"/>
      <c r="H24" s="230"/>
      <c r="I24" s="231"/>
      <c r="J24" s="231"/>
      <c r="K24" s="231"/>
      <c r="L24" s="142" t="str" cm="1">
        <f t="array" aca="1" ref="L24" ca="1">_xlfn.IFS(J24="","",E24="open",TODAY()-J24,E24="closed","",E24="closed without hire","")</f>
        <v/>
      </c>
      <c r="M24" s="143" t="str" cm="1">
        <f t="array" ref="M24">_xlfn.IFS(E24="Open","",E24="Closed without hire","Not applicable",E24="","",K24="","",E24="Closed",_xlfn.DAYS(K24,J24))</f>
        <v/>
      </c>
    </row>
    <row r="25" spans="2:13" ht="30" customHeight="1" x14ac:dyDescent="0.2">
      <c r="B25" s="254"/>
      <c r="C25" s="230"/>
      <c r="D25" s="230"/>
      <c r="E25" s="230"/>
      <c r="F25" s="230"/>
      <c r="G25" s="230"/>
      <c r="H25" s="230"/>
      <c r="I25" s="231"/>
      <c r="J25" s="231"/>
      <c r="K25" s="231"/>
      <c r="L25" s="142" t="str" cm="1">
        <f t="array" aca="1" ref="L25" ca="1">_xlfn.IFS(J25="","",E25="open",TODAY()-J25,E25="closed","",E25="closed without hire","")</f>
        <v/>
      </c>
      <c r="M25" s="143" t="str" cm="1">
        <f t="array" ref="M25">_xlfn.IFS(E25="Open","",E25="Closed without hire","Not applicable",E25="","",K25="","",E25="Closed",_xlfn.DAYS(K25,J25))</f>
        <v/>
      </c>
    </row>
    <row r="26" spans="2:13" ht="30" customHeight="1" x14ac:dyDescent="0.2">
      <c r="B26" s="254"/>
      <c r="C26" s="230"/>
      <c r="D26" s="230"/>
      <c r="E26" s="230"/>
      <c r="F26" s="230"/>
      <c r="G26" s="230"/>
      <c r="H26" s="230"/>
      <c r="I26" s="231"/>
      <c r="J26" s="231"/>
      <c r="K26" s="231"/>
      <c r="L26" s="142" t="str" cm="1">
        <f t="array" aca="1" ref="L26" ca="1">_xlfn.IFS(J26="","",E26="open",TODAY()-J26,E26="closed","",E26="closed without hire","")</f>
        <v/>
      </c>
      <c r="M26" s="143" t="str" cm="1">
        <f t="array" ref="M26">_xlfn.IFS(E26="Open","",E26="Closed without hire","Not applicable",E26="","",K26="","",E26="Closed",_xlfn.DAYS(K26,J26))</f>
        <v/>
      </c>
    </row>
    <row r="27" spans="2:13" ht="30" customHeight="1" x14ac:dyDescent="0.2">
      <c r="B27" s="254"/>
      <c r="C27" s="230"/>
      <c r="D27" s="230"/>
      <c r="E27" s="230"/>
      <c r="F27" s="230"/>
      <c r="G27" s="230"/>
      <c r="H27" s="230"/>
      <c r="I27" s="231"/>
      <c r="J27" s="231"/>
      <c r="K27" s="231"/>
      <c r="L27" s="142" t="str" cm="1">
        <f t="array" aca="1" ref="L27" ca="1">_xlfn.IFS(J27="","",E27="open",TODAY()-J27,E27="closed","",E27="closed without hire","")</f>
        <v/>
      </c>
      <c r="M27" s="143" t="str" cm="1">
        <f t="array" ref="M27">_xlfn.IFS(E27="Open","",E27="Closed without hire","Not applicable",E27="","",K27="","",E27="Closed",_xlfn.DAYS(K27,J27))</f>
        <v/>
      </c>
    </row>
    <row r="28" spans="2:13" ht="30" customHeight="1" x14ac:dyDescent="0.2">
      <c r="B28" s="254"/>
      <c r="C28" s="230"/>
      <c r="D28" s="230"/>
      <c r="E28" s="230"/>
      <c r="F28" s="230"/>
      <c r="G28" s="230"/>
      <c r="H28" s="230"/>
      <c r="I28" s="231"/>
      <c r="J28" s="231"/>
      <c r="K28" s="231"/>
      <c r="L28" s="142" t="str" cm="1">
        <f t="array" aca="1" ref="L28" ca="1">_xlfn.IFS(J28="","",E28="open",TODAY()-J28,E28="closed","",E28="closed without hire","")</f>
        <v/>
      </c>
      <c r="M28" s="143" t="str" cm="1">
        <f t="array" ref="M28">_xlfn.IFS(E28="Open","",E28="Closed without hire","Not applicable",E28="","",K28="","",E28="Closed",_xlfn.DAYS(K28,J28))</f>
        <v/>
      </c>
    </row>
    <row r="29" spans="2:13" ht="30" customHeight="1" x14ac:dyDescent="0.2">
      <c r="B29" s="254"/>
      <c r="C29" s="230"/>
      <c r="D29" s="230"/>
      <c r="E29" s="230"/>
      <c r="F29" s="230"/>
      <c r="G29" s="230"/>
      <c r="H29" s="230"/>
      <c r="I29" s="231"/>
      <c r="J29" s="231"/>
      <c r="K29" s="231"/>
      <c r="L29" s="142" t="str" cm="1">
        <f t="array" aca="1" ref="L29" ca="1">_xlfn.IFS(J29="","",E29="open",TODAY()-J29,E29="closed","",E29="closed without hire","")</f>
        <v/>
      </c>
      <c r="M29" s="143" t="str" cm="1">
        <f t="array" ref="M29">_xlfn.IFS(E29="Open","",E29="Closed without hire","Not applicable",E29="","",K29="","",E29="Closed",_xlfn.DAYS(K29,J29))</f>
        <v/>
      </c>
    </row>
    <row r="30" spans="2:13" ht="30" customHeight="1" x14ac:dyDescent="0.2">
      <c r="B30" s="254"/>
      <c r="C30" s="230"/>
      <c r="D30" s="230"/>
      <c r="E30" s="230"/>
      <c r="F30" s="230"/>
      <c r="G30" s="230"/>
      <c r="H30" s="230"/>
      <c r="I30" s="231"/>
      <c r="J30" s="231"/>
      <c r="K30" s="231"/>
      <c r="L30" s="142" t="str" cm="1">
        <f t="array" aca="1" ref="L30" ca="1">_xlfn.IFS(J30="","",E30="open",TODAY()-J30,E30="closed","",E30="closed without hire","")</f>
        <v/>
      </c>
      <c r="M30" s="143" t="str" cm="1">
        <f t="array" ref="M30">_xlfn.IFS(E30="Open","",E30="Closed without hire","Not applicable",E30="","",K30="","",E30="Closed",_xlfn.DAYS(K30,J30))</f>
        <v/>
      </c>
    </row>
    <row r="31" spans="2:13" ht="30" customHeight="1" x14ac:dyDescent="0.2">
      <c r="B31" s="254"/>
      <c r="C31" s="230"/>
      <c r="D31" s="230"/>
      <c r="E31" s="230"/>
      <c r="F31" s="230"/>
      <c r="G31" s="230"/>
      <c r="H31" s="230"/>
      <c r="I31" s="231"/>
      <c r="J31" s="231"/>
      <c r="K31" s="231"/>
      <c r="L31" s="142" t="str" cm="1">
        <f t="array" aca="1" ref="L31" ca="1">_xlfn.IFS(J31="","",E31="open",TODAY()-J31,E31="closed","",E31="closed without hire","")</f>
        <v/>
      </c>
      <c r="M31" s="143" t="str" cm="1">
        <f t="array" ref="M31">_xlfn.IFS(E31="Open","",E31="Closed without hire","Not applicable",E31="","",K31="","",E31="Closed",_xlfn.DAYS(K31,J31))</f>
        <v/>
      </c>
    </row>
    <row r="32" spans="2:13" ht="30" customHeight="1" x14ac:dyDescent="0.2">
      <c r="B32" s="254"/>
      <c r="C32" s="230"/>
      <c r="D32" s="230"/>
      <c r="E32" s="230"/>
      <c r="F32" s="230"/>
      <c r="G32" s="230"/>
      <c r="H32" s="230"/>
      <c r="I32" s="231"/>
      <c r="J32" s="231"/>
      <c r="K32" s="231"/>
      <c r="L32" s="142" t="str" cm="1">
        <f t="array" aca="1" ref="L32" ca="1">_xlfn.IFS(J32="","",E32="open",TODAY()-J32,E32="closed","",E32="closed without hire","")</f>
        <v/>
      </c>
      <c r="M32" s="143" t="str" cm="1">
        <f t="array" ref="M32">_xlfn.IFS(E32="Open","",E32="Closed without hire","Not applicable",E32="","",K32="","",E32="Closed",_xlfn.DAYS(K32,J32))</f>
        <v/>
      </c>
    </row>
    <row r="33" spans="2:13" ht="30" customHeight="1" x14ac:dyDescent="0.2">
      <c r="B33" s="254"/>
      <c r="C33" s="230"/>
      <c r="D33" s="230"/>
      <c r="E33" s="230"/>
      <c r="F33" s="230"/>
      <c r="G33" s="230"/>
      <c r="H33" s="230"/>
      <c r="I33" s="231"/>
      <c r="J33" s="231"/>
      <c r="K33" s="231"/>
      <c r="L33" s="142" t="str" cm="1">
        <f t="array" aca="1" ref="L33" ca="1">_xlfn.IFS(J33="","",E33="open",TODAY()-J33,E33="closed","",E33="closed without hire","")</f>
        <v/>
      </c>
      <c r="M33" s="143" t="str" cm="1">
        <f t="array" ref="M33">_xlfn.IFS(E33="Open","",E33="Closed without hire","Not applicable",E33="","",K33="","",E33="Closed",_xlfn.DAYS(K33,J33))</f>
        <v/>
      </c>
    </row>
    <row r="34" spans="2:13" ht="30" customHeight="1" x14ac:dyDescent="0.2">
      <c r="B34" s="254"/>
      <c r="C34" s="230"/>
      <c r="D34" s="230"/>
      <c r="E34" s="230"/>
      <c r="F34" s="230"/>
      <c r="G34" s="230"/>
      <c r="H34" s="230"/>
      <c r="I34" s="231"/>
      <c r="J34" s="231"/>
      <c r="K34" s="231"/>
      <c r="L34" s="142" t="str" cm="1">
        <f t="array" aca="1" ref="L34" ca="1">_xlfn.IFS(J34="","",E34="open",TODAY()-J34,E34="closed","",E34="closed without hire","")</f>
        <v/>
      </c>
      <c r="M34" s="143" t="str" cm="1">
        <f t="array" ref="M34">_xlfn.IFS(E34="Open","",E34="Closed without hire","Not applicable",E34="","",K34="","",E34="Closed",_xlfn.DAYS(K34,J34))</f>
        <v/>
      </c>
    </row>
    <row r="35" spans="2:13" ht="30" customHeight="1" x14ac:dyDescent="0.2">
      <c r="B35" s="254"/>
      <c r="C35" s="230"/>
      <c r="D35" s="230"/>
      <c r="E35" s="230"/>
      <c r="F35" s="230"/>
      <c r="G35" s="230"/>
      <c r="H35" s="230"/>
      <c r="I35" s="231"/>
      <c r="J35" s="231"/>
      <c r="K35" s="231"/>
      <c r="L35" s="142" t="str" cm="1">
        <f t="array" aca="1" ref="L35" ca="1">_xlfn.IFS(J35="","",E35="open",TODAY()-J35,E35="closed","",E35="closed without hire","")</f>
        <v/>
      </c>
      <c r="M35" s="143" t="str" cm="1">
        <f t="array" ref="M35">_xlfn.IFS(E35="Open","",E35="Closed without hire","Not applicable",E35="","",K35="","",E35="Closed",_xlfn.DAYS(K35,J35))</f>
        <v/>
      </c>
    </row>
    <row r="36" spans="2:13" ht="30" customHeight="1" x14ac:dyDescent="0.2">
      <c r="B36" s="254"/>
      <c r="C36" s="230"/>
      <c r="D36" s="230"/>
      <c r="E36" s="230"/>
      <c r="F36" s="230"/>
      <c r="G36" s="230"/>
      <c r="H36" s="230"/>
      <c r="I36" s="231"/>
      <c r="J36" s="231"/>
      <c r="K36" s="231"/>
      <c r="L36" s="142" t="str" cm="1">
        <f t="array" aca="1" ref="L36" ca="1">_xlfn.IFS(J36="","",E36="open",TODAY()-J36,E36="closed","",E36="closed without hire","")</f>
        <v/>
      </c>
      <c r="M36" s="143" t="str" cm="1">
        <f t="array" ref="M36">_xlfn.IFS(E36="Open","",E36="Closed without hire","Not applicable",E36="","",K36="","",E36="Closed",_xlfn.DAYS(K36,J36))</f>
        <v/>
      </c>
    </row>
    <row r="37" spans="2:13" ht="30" customHeight="1" x14ac:dyDescent="0.2">
      <c r="B37" s="254"/>
      <c r="C37" s="230"/>
      <c r="D37" s="230"/>
      <c r="E37" s="230"/>
      <c r="F37" s="230"/>
      <c r="G37" s="230"/>
      <c r="H37" s="230"/>
      <c r="I37" s="231"/>
      <c r="J37" s="231"/>
      <c r="K37" s="231"/>
      <c r="L37" s="142" t="str" cm="1">
        <f t="array" aca="1" ref="L37" ca="1">_xlfn.IFS(J37="","",E37="open",TODAY()-J37,E37="closed","",E37="closed without hire","")</f>
        <v/>
      </c>
      <c r="M37" s="143" t="str" cm="1">
        <f t="array" ref="M37">_xlfn.IFS(E37="Open","",E37="Closed without hire","Not applicable",E37="","",K37="","",E37="Closed",_xlfn.DAYS(K37,J37))</f>
        <v/>
      </c>
    </row>
    <row r="38" spans="2:13" ht="30" customHeight="1" x14ac:dyDescent="0.2">
      <c r="B38" s="254"/>
      <c r="C38" s="230"/>
      <c r="D38" s="230"/>
      <c r="E38" s="230"/>
      <c r="F38" s="230"/>
      <c r="G38" s="230"/>
      <c r="H38" s="230"/>
      <c r="I38" s="231"/>
      <c r="J38" s="231"/>
      <c r="K38" s="231"/>
      <c r="L38" s="142" t="str" cm="1">
        <f t="array" aca="1" ref="L38" ca="1">_xlfn.IFS(J38="","",E38="open",TODAY()-J38,E38="closed","",E38="closed without hire","")</f>
        <v/>
      </c>
      <c r="M38" s="143" t="str" cm="1">
        <f t="array" ref="M38">_xlfn.IFS(E38="Open","",E38="Closed without hire","Not applicable",E38="","",K38="","",E38="Closed",_xlfn.DAYS(K38,J38))</f>
        <v/>
      </c>
    </row>
    <row r="39" spans="2:13" ht="30" customHeight="1" x14ac:dyDescent="0.2">
      <c r="B39" s="254"/>
      <c r="C39" s="230"/>
      <c r="D39" s="230"/>
      <c r="E39" s="230"/>
      <c r="F39" s="230"/>
      <c r="G39" s="230"/>
      <c r="H39" s="230"/>
      <c r="I39" s="231"/>
      <c r="J39" s="231"/>
      <c r="K39" s="231"/>
      <c r="L39" s="142" t="str" cm="1">
        <f t="array" aca="1" ref="L39" ca="1">_xlfn.IFS(J39="","",E39="open",TODAY()-J39,E39="closed","",E39="closed without hire","")</f>
        <v/>
      </c>
      <c r="M39" s="143" t="str" cm="1">
        <f t="array" ref="M39">_xlfn.IFS(E39="Open","",E39="Closed without hire","Not applicable",E39="","",K39="","",E39="Closed",_xlfn.DAYS(K39,J39))</f>
        <v/>
      </c>
    </row>
    <row r="40" spans="2:13" ht="30" customHeight="1" x14ac:dyDescent="0.2">
      <c r="B40" s="254"/>
      <c r="C40" s="230"/>
      <c r="D40" s="230"/>
      <c r="E40" s="230"/>
      <c r="F40" s="230"/>
      <c r="G40" s="230"/>
      <c r="H40" s="230"/>
      <c r="I40" s="231"/>
      <c r="J40" s="231"/>
      <c r="K40" s="231"/>
      <c r="L40" s="142" t="str" cm="1">
        <f t="array" aca="1" ref="L40" ca="1">_xlfn.IFS(J40="","",E40="open",TODAY()-J40,E40="closed","",E40="closed without hire","")</f>
        <v/>
      </c>
      <c r="M40" s="143" t="str" cm="1">
        <f t="array" ref="M40">_xlfn.IFS(E40="Open","",E40="Closed without hire","Not applicable",E40="","",K40="","",E40="Closed",_xlfn.DAYS(K40,J40))</f>
        <v/>
      </c>
    </row>
    <row r="41" spans="2:13" ht="30" customHeight="1" x14ac:dyDescent="0.2">
      <c r="B41" s="254"/>
      <c r="C41" s="230"/>
      <c r="D41" s="230"/>
      <c r="E41" s="230"/>
      <c r="F41" s="230"/>
      <c r="G41" s="230"/>
      <c r="H41" s="230"/>
      <c r="I41" s="231"/>
      <c r="J41" s="231"/>
      <c r="K41" s="231"/>
      <c r="L41" s="142" t="str" cm="1">
        <f t="array" aca="1" ref="L41" ca="1">_xlfn.IFS(J41="","",E41="open",TODAY()-J41,E41="closed","",E41="closed without hire","")</f>
        <v/>
      </c>
      <c r="M41" s="143" t="str" cm="1">
        <f t="array" ref="M41">_xlfn.IFS(E41="Open","",E41="Closed without hire","Not applicable",E41="","",K41="","",E41="Closed",_xlfn.DAYS(K41,J41))</f>
        <v/>
      </c>
    </row>
    <row r="42" spans="2:13" ht="30" customHeight="1" x14ac:dyDescent="0.2">
      <c r="B42" s="254"/>
      <c r="C42" s="230"/>
      <c r="D42" s="230"/>
      <c r="E42" s="230"/>
      <c r="F42" s="230"/>
      <c r="G42" s="230"/>
      <c r="H42" s="230"/>
      <c r="I42" s="231"/>
      <c r="J42" s="231"/>
      <c r="K42" s="231"/>
      <c r="L42" s="142" t="str" cm="1">
        <f t="array" aca="1" ref="L42" ca="1">_xlfn.IFS(J42="","",E42="open",TODAY()-J42,E42="closed","",E42="closed without hire","")</f>
        <v/>
      </c>
      <c r="M42" s="143" t="str" cm="1">
        <f t="array" ref="M42">_xlfn.IFS(E42="Open","",E42="Closed without hire","Not applicable",E42="","",K42="","",E42="Closed",_xlfn.DAYS(K42,J42))</f>
        <v/>
      </c>
    </row>
    <row r="43" spans="2:13" ht="30" customHeight="1" x14ac:dyDescent="0.2">
      <c r="B43" s="254"/>
      <c r="C43" s="230"/>
      <c r="D43" s="230"/>
      <c r="E43" s="230"/>
      <c r="F43" s="230"/>
      <c r="G43" s="230"/>
      <c r="H43" s="230"/>
      <c r="I43" s="231"/>
      <c r="J43" s="231"/>
      <c r="K43" s="231"/>
      <c r="L43" s="142" t="str" cm="1">
        <f t="array" aca="1" ref="L43" ca="1">_xlfn.IFS(J43="","",E43="open",TODAY()-J43,E43="closed","",E43="closed without hire","")</f>
        <v/>
      </c>
      <c r="M43" s="143" t="str" cm="1">
        <f t="array" ref="M43">_xlfn.IFS(E43="Open","",E43="Closed without hire","Not applicable",E43="","",K43="","",E43="Closed",_xlfn.DAYS(K43,J43))</f>
        <v/>
      </c>
    </row>
    <row r="44" spans="2:13" ht="30" customHeight="1" x14ac:dyDescent="0.2">
      <c r="B44" s="254"/>
      <c r="C44" s="230"/>
      <c r="D44" s="230"/>
      <c r="E44" s="230"/>
      <c r="F44" s="230"/>
      <c r="G44" s="230"/>
      <c r="H44" s="230"/>
      <c r="I44" s="231"/>
      <c r="J44" s="231"/>
      <c r="K44" s="231"/>
      <c r="L44" s="142" t="str" cm="1">
        <f t="array" aca="1" ref="L44" ca="1">_xlfn.IFS(J44="","",E44="open",TODAY()-J44,E44="closed","",E44="closed without hire","")</f>
        <v/>
      </c>
      <c r="M44" s="143" t="str" cm="1">
        <f t="array" ref="M44">_xlfn.IFS(E44="Open","",E44="Closed without hire","Not applicable",E44="","",K44="","",E44="Closed",_xlfn.DAYS(K44,J44))</f>
        <v/>
      </c>
    </row>
    <row r="45" spans="2:13" ht="30" customHeight="1" x14ac:dyDescent="0.2">
      <c r="B45" s="254"/>
      <c r="C45" s="230"/>
      <c r="D45" s="230"/>
      <c r="E45" s="230"/>
      <c r="F45" s="230"/>
      <c r="G45" s="230"/>
      <c r="H45" s="230"/>
      <c r="I45" s="231"/>
      <c r="J45" s="231"/>
      <c r="K45" s="231"/>
      <c r="L45" s="142" t="str" cm="1">
        <f t="array" aca="1" ref="L45" ca="1">_xlfn.IFS(J45="","",E45="open",TODAY()-J45,E45="closed","",E45="closed without hire","")</f>
        <v/>
      </c>
      <c r="M45" s="143" t="str" cm="1">
        <f t="array" ref="M45">_xlfn.IFS(E45="Open","",E45="Closed without hire","Not applicable",E45="","",K45="","",E45="Closed",_xlfn.DAYS(K45,J45))</f>
        <v/>
      </c>
    </row>
    <row r="46" spans="2:13" ht="30" customHeight="1" x14ac:dyDescent="0.2">
      <c r="B46" s="254"/>
      <c r="C46" s="230"/>
      <c r="D46" s="230"/>
      <c r="E46" s="230"/>
      <c r="F46" s="230"/>
      <c r="G46" s="230"/>
      <c r="H46" s="230"/>
      <c r="I46" s="231"/>
      <c r="J46" s="231"/>
      <c r="K46" s="231"/>
      <c r="L46" s="142" t="str" cm="1">
        <f t="array" aca="1" ref="L46" ca="1">_xlfn.IFS(J46="","",E46="open",TODAY()-J46,E46="closed","",E46="closed without hire","")</f>
        <v/>
      </c>
      <c r="M46" s="143" t="str" cm="1">
        <f t="array" ref="M46">_xlfn.IFS(E46="Open","",E46="Closed without hire","Not applicable",E46="","",K46="","",E46="Closed",_xlfn.DAYS(K46,J46))</f>
        <v/>
      </c>
    </row>
    <row r="47" spans="2:13" ht="30" customHeight="1" x14ac:dyDescent="0.2">
      <c r="B47" s="254"/>
      <c r="C47" s="230"/>
      <c r="D47" s="230"/>
      <c r="E47" s="230"/>
      <c r="F47" s="230"/>
      <c r="G47" s="230"/>
      <c r="H47" s="230"/>
      <c r="I47" s="231"/>
      <c r="J47" s="231"/>
      <c r="K47" s="231"/>
      <c r="L47" s="142" t="str" cm="1">
        <f t="array" aca="1" ref="L47" ca="1">_xlfn.IFS(J47="","",E47="open",TODAY()-J47,E47="closed","",E47="closed without hire","")</f>
        <v/>
      </c>
      <c r="M47" s="143" t="str" cm="1">
        <f t="array" ref="M47">_xlfn.IFS(E47="Open","",E47="Closed without hire","Not applicable",E47="","",K47="","",E47="Closed",_xlfn.DAYS(K47,J47))</f>
        <v/>
      </c>
    </row>
    <row r="48" spans="2:13" ht="30" customHeight="1" x14ac:dyDescent="0.2">
      <c r="B48" s="254"/>
      <c r="C48" s="230"/>
      <c r="D48" s="230"/>
      <c r="E48" s="230"/>
      <c r="F48" s="230"/>
      <c r="G48" s="230"/>
      <c r="H48" s="230"/>
      <c r="I48" s="231"/>
      <c r="J48" s="231"/>
      <c r="K48" s="231"/>
      <c r="L48" s="142" t="str" cm="1">
        <f t="array" aca="1" ref="L48" ca="1">_xlfn.IFS(J48="","",E48="open",TODAY()-J48,E48="closed","",E48="closed without hire","")</f>
        <v/>
      </c>
      <c r="M48" s="143" t="str" cm="1">
        <f t="array" ref="M48">_xlfn.IFS(E48="Open","",E48="Closed without hire","Not applicable",E48="","",K48="","",E48="Closed",_xlfn.DAYS(K48,J48))</f>
        <v/>
      </c>
    </row>
    <row r="49" spans="2:13" ht="30" customHeight="1" x14ac:dyDescent="0.2">
      <c r="B49" s="254"/>
      <c r="C49" s="230"/>
      <c r="D49" s="230"/>
      <c r="E49" s="230"/>
      <c r="F49" s="230"/>
      <c r="G49" s="230"/>
      <c r="H49" s="230"/>
      <c r="I49" s="231"/>
      <c r="J49" s="231"/>
      <c r="K49" s="231"/>
      <c r="L49" s="142" t="str" cm="1">
        <f t="array" aca="1" ref="L49" ca="1">_xlfn.IFS(J49="","",E49="open",TODAY()-J49,E49="closed","",E49="closed without hire","")</f>
        <v/>
      </c>
      <c r="M49" s="143" t="str" cm="1">
        <f t="array" ref="M49">_xlfn.IFS(E49="Open","",E49="Closed without hire","Not applicable",E49="","",K49="","",E49="Closed",_xlfn.DAYS(K49,J49))</f>
        <v/>
      </c>
    </row>
    <row r="50" spans="2:13" ht="30" customHeight="1" x14ac:dyDescent="0.2">
      <c r="B50" s="254"/>
      <c r="C50" s="230"/>
      <c r="D50" s="230"/>
      <c r="E50" s="230"/>
      <c r="F50" s="230"/>
      <c r="G50" s="230"/>
      <c r="H50" s="230"/>
      <c r="I50" s="231"/>
      <c r="J50" s="231"/>
      <c r="K50" s="231"/>
      <c r="L50" s="142" t="str" cm="1">
        <f t="array" aca="1" ref="L50" ca="1">_xlfn.IFS(J50="","",E50="open",TODAY()-J50,E50="closed","",E50="closed without hire","")</f>
        <v/>
      </c>
      <c r="M50" s="143" t="str" cm="1">
        <f t="array" ref="M50">_xlfn.IFS(E50="Open","",E50="Closed without hire","Not applicable",E50="","",K50="","",E50="Closed",_xlfn.DAYS(K50,J50))</f>
        <v/>
      </c>
    </row>
    <row r="51" spans="2:13" ht="30" customHeight="1" x14ac:dyDescent="0.2">
      <c r="B51" s="254"/>
      <c r="C51" s="230"/>
      <c r="D51" s="230"/>
      <c r="E51" s="230"/>
      <c r="F51" s="230"/>
      <c r="G51" s="230"/>
      <c r="H51" s="230"/>
      <c r="I51" s="231"/>
      <c r="J51" s="231"/>
      <c r="K51" s="231"/>
      <c r="L51" s="142" t="str" cm="1">
        <f t="array" aca="1" ref="L51" ca="1">_xlfn.IFS(J51="","",E51="open",TODAY()-J51,E51="closed","",E51="closed without hire","")</f>
        <v/>
      </c>
      <c r="M51" s="143" t="str" cm="1">
        <f t="array" ref="M51">_xlfn.IFS(E51="Open","",E51="Closed without hire","Not applicable",E51="","",K51="","",E51="Closed",_xlfn.DAYS(K51,J51))</f>
        <v/>
      </c>
    </row>
    <row r="52" spans="2:13" ht="30" customHeight="1" x14ac:dyDescent="0.2">
      <c r="B52" s="254"/>
      <c r="C52" s="230"/>
      <c r="D52" s="230"/>
      <c r="E52" s="230"/>
      <c r="F52" s="230"/>
      <c r="G52" s="230"/>
      <c r="H52" s="230"/>
      <c r="I52" s="231"/>
      <c r="J52" s="231"/>
      <c r="K52" s="231"/>
      <c r="L52" s="142" t="str" cm="1">
        <f t="array" aca="1" ref="L52" ca="1">_xlfn.IFS(J52="","",E52="open",TODAY()-J52,E52="closed","",E52="closed without hire","")</f>
        <v/>
      </c>
      <c r="M52" s="143" t="str" cm="1">
        <f t="array" ref="M52">_xlfn.IFS(E52="Open","",E52="Closed without hire","Not applicable",E52="","",K52="","",E52="Closed",_xlfn.DAYS(K52,J52))</f>
        <v/>
      </c>
    </row>
    <row r="53" spans="2:13" ht="30" customHeight="1" x14ac:dyDescent="0.2">
      <c r="B53" s="254"/>
      <c r="C53" s="230"/>
      <c r="D53" s="230"/>
      <c r="E53" s="230"/>
      <c r="F53" s="230"/>
      <c r="G53" s="230"/>
      <c r="H53" s="230"/>
      <c r="I53" s="231"/>
      <c r="J53" s="231"/>
      <c r="K53" s="231"/>
      <c r="L53" s="142" t="str" cm="1">
        <f t="array" aca="1" ref="L53" ca="1">_xlfn.IFS(J53="","",E53="open",TODAY()-J53,E53="closed","",E53="closed without hire","")</f>
        <v/>
      </c>
      <c r="M53" s="143" t="str" cm="1">
        <f t="array" ref="M53">_xlfn.IFS(E53="Open","",E53="Closed without hire","Not applicable",E53="","",K53="","",E53="Closed",_xlfn.DAYS(K53,J53))</f>
        <v/>
      </c>
    </row>
    <row r="54" spans="2:13" ht="30" customHeight="1" x14ac:dyDescent="0.2">
      <c r="B54" s="254"/>
      <c r="C54" s="230"/>
      <c r="D54" s="230"/>
      <c r="E54" s="230"/>
      <c r="F54" s="230"/>
      <c r="G54" s="230"/>
      <c r="H54" s="230"/>
      <c r="I54" s="231"/>
      <c r="J54" s="231"/>
      <c r="K54" s="231"/>
      <c r="L54" s="142" t="str" cm="1">
        <f t="array" aca="1" ref="L54" ca="1">_xlfn.IFS(J54="","",E54="open",TODAY()-J54,E54="closed","",E54="closed without hire","")</f>
        <v/>
      </c>
      <c r="M54" s="143" t="str" cm="1">
        <f t="array" ref="M54">_xlfn.IFS(E54="Open","",E54="Closed without hire","Not applicable",E54="","",K54="","",E54="Closed",_xlfn.DAYS(K54,J54))</f>
        <v/>
      </c>
    </row>
    <row r="55" spans="2:13" ht="30" customHeight="1" x14ac:dyDescent="0.2">
      <c r="B55" s="254"/>
      <c r="C55" s="230"/>
      <c r="D55" s="230"/>
      <c r="E55" s="230"/>
      <c r="F55" s="230"/>
      <c r="G55" s="230"/>
      <c r="H55" s="230"/>
      <c r="I55" s="231"/>
      <c r="J55" s="231"/>
      <c r="K55" s="231"/>
      <c r="L55" s="142" t="str" cm="1">
        <f t="array" aca="1" ref="L55" ca="1">_xlfn.IFS(J55="","",E55="open",TODAY()-J55,E55="closed","",E55="closed without hire","")</f>
        <v/>
      </c>
      <c r="M55" s="143" t="str" cm="1">
        <f t="array" ref="M55">_xlfn.IFS(E55="Open","",E55="Closed without hire","Not applicable",E55="","",K55="","",E55="Closed",_xlfn.DAYS(K55,J55))</f>
        <v/>
      </c>
    </row>
    <row r="56" spans="2:13" ht="30" customHeight="1" x14ac:dyDescent="0.2">
      <c r="B56" s="254"/>
      <c r="C56" s="230"/>
      <c r="D56" s="230"/>
      <c r="E56" s="230"/>
      <c r="F56" s="230"/>
      <c r="G56" s="230"/>
      <c r="H56" s="230"/>
      <c r="I56" s="231"/>
      <c r="J56" s="231"/>
      <c r="K56" s="231"/>
      <c r="L56" s="142" t="str" cm="1">
        <f t="array" aca="1" ref="L56" ca="1">_xlfn.IFS(J56="","",E56="open",TODAY()-J56,E56="closed","",E56="closed without hire","")</f>
        <v/>
      </c>
      <c r="M56" s="143" t="str" cm="1">
        <f t="array" ref="M56">_xlfn.IFS(E56="Open","",E56="Closed without hire","Not applicable",E56="","",K56="","",E56="Closed",_xlfn.DAYS(K56,J56))</f>
        <v/>
      </c>
    </row>
    <row r="57" spans="2:13" ht="30" customHeight="1" x14ac:dyDescent="0.2">
      <c r="B57" s="254"/>
      <c r="C57" s="230"/>
      <c r="D57" s="230"/>
      <c r="E57" s="230"/>
      <c r="F57" s="230"/>
      <c r="G57" s="230"/>
      <c r="H57" s="230"/>
      <c r="I57" s="231"/>
      <c r="J57" s="231"/>
      <c r="K57" s="231"/>
      <c r="L57" s="142" t="str" cm="1">
        <f t="array" aca="1" ref="L57" ca="1">_xlfn.IFS(J57="","",E57="open",TODAY()-J57,E57="closed","",E57="closed without hire","")</f>
        <v/>
      </c>
      <c r="M57" s="143" t="str" cm="1">
        <f t="array" ref="M57">_xlfn.IFS(E57="Open","",E57="Closed without hire","Not applicable",E57="","",K57="","",E57="Closed",_xlfn.DAYS(K57,J57))</f>
        <v/>
      </c>
    </row>
    <row r="58" spans="2:13" ht="30" customHeight="1" x14ac:dyDescent="0.2">
      <c r="B58" s="254"/>
      <c r="C58" s="230"/>
      <c r="D58" s="230"/>
      <c r="E58" s="230"/>
      <c r="F58" s="230"/>
      <c r="G58" s="230"/>
      <c r="H58" s="230"/>
      <c r="I58" s="231"/>
      <c r="J58" s="231"/>
      <c r="K58" s="231"/>
      <c r="L58" s="142" t="str" cm="1">
        <f t="array" aca="1" ref="L58" ca="1">_xlfn.IFS(J58="","",E58="open",TODAY()-J58,E58="closed","",E58="closed without hire","")</f>
        <v/>
      </c>
      <c r="M58" s="143" t="str" cm="1">
        <f t="array" ref="M58">_xlfn.IFS(E58="Open","",E58="Closed without hire","Not applicable",E58="","",K58="","",E58="Closed",_xlfn.DAYS(K58,J58))</f>
        <v/>
      </c>
    </row>
    <row r="59" spans="2:13" ht="30" customHeight="1" x14ac:dyDescent="0.2">
      <c r="B59" s="254"/>
      <c r="C59" s="230"/>
      <c r="D59" s="230"/>
      <c r="E59" s="230"/>
      <c r="F59" s="230"/>
      <c r="G59" s="230"/>
      <c r="H59" s="230"/>
      <c r="I59" s="231"/>
      <c r="J59" s="231"/>
      <c r="K59" s="231"/>
      <c r="L59" s="142" t="str" cm="1">
        <f t="array" aca="1" ref="L59" ca="1">_xlfn.IFS(J59="","",E59="open",TODAY()-J59,E59="closed","",E59="closed without hire","")</f>
        <v/>
      </c>
      <c r="M59" s="143" t="str" cm="1">
        <f t="array" ref="M59">_xlfn.IFS(E59="Open","",E59="Closed without hire","Not applicable",E59="","",K59="","",E59="Closed",_xlfn.DAYS(K59,J59))</f>
        <v/>
      </c>
    </row>
    <row r="60" spans="2:13" ht="30" customHeight="1" x14ac:dyDescent="0.2">
      <c r="B60" s="254"/>
      <c r="C60" s="230"/>
      <c r="D60" s="230"/>
      <c r="E60" s="230"/>
      <c r="F60" s="230"/>
      <c r="G60" s="230"/>
      <c r="H60" s="230"/>
      <c r="I60" s="231"/>
      <c r="J60" s="231"/>
      <c r="K60" s="231"/>
      <c r="L60" s="142" t="str" cm="1">
        <f t="array" aca="1" ref="L60" ca="1">_xlfn.IFS(J60="","",E60="open",TODAY()-J60,E60="closed","",E60="closed without hire","")</f>
        <v/>
      </c>
      <c r="M60" s="143" t="str" cm="1">
        <f t="array" ref="M60">_xlfn.IFS(E60="Open","",E60="Closed without hire","Not applicable",E60="","",K60="","",E60="Closed",_xlfn.DAYS(K60,J60))</f>
        <v/>
      </c>
    </row>
    <row r="61" spans="2:13" ht="30" customHeight="1" x14ac:dyDescent="0.2">
      <c r="B61" s="254"/>
      <c r="C61" s="230"/>
      <c r="D61" s="230"/>
      <c r="E61" s="230"/>
      <c r="F61" s="230"/>
      <c r="G61" s="230"/>
      <c r="H61" s="230"/>
      <c r="I61" s="231"/>
      <c r="J61" s="231"/>
      <c r="K61" s="231"/>
      <c r="L61" s="142" t="str" cm="1">
        <f t="array" aca="1" ref="L61" ca="1">_xlfn.IFS(J61="","",E61="open",TODAY()-J61,E61="closed","",E61="closed without hire","")</f>
        <v/>
      </c>
      <c r="M61" s="143" t="str" cm="1">
        <f t="array" ref="M61">_xlfn.IFS(E61="Open","",E61="Closed without hire","Not applicable",E61="","",K61="","",E61="Closed",_xlfn.DAYS(K61,J61))</f>
        <v/>
      </c>
    </row>
    <row r="62" spans="2:13" ht="30" customHeight="1" x14ac:dyDescent="0.2">
      <c r="B62" s="254"/>
      <c r="C62" s="230"/>
      <c r="D62" s="230"/>
      <c r="E62" s="230"/>
      <c r="F62" s="230"/>
      <c r="G62" s="230"/>
      <c r="H62" s="230"/>
      <c r="I62" s="231"/>
      <c r="J62" s="231"/>
      <c r="K62" s="231"/>
      <c r="L62" s="142" t="str" cm="1">
        <f t="array" aca="1" ref="L62" ca="1">_xlfn.IFS(J62="","",E62="open",TODAY()-J62,E62="closed","",E62="closed without hire","")</f>
        <v/>
      </c>
      <c r="M62" s="143" t="str" cm="1">
        <f t="array" ref="M62">_xlfn.IFS(E62="Open","",E62="Closed without hire","Not applicable",E62="","",K62="","",E62="Closed",_xlfn.DAYS(K62,J62))</f>
        <v/>
      </c>
    </row>
    <row r="63" spans="2:13" ht="30" customHeight="1" x14ac:dyDescent="0.2">
      <c r="B63" s="254"/>
      <c r="C63" s="230"/>
      <c r="D63" s="230"/>
      <c r="E63" s="230"/>
      <c r="F63" s="230"/>
      <c r="G63" s="230"/>
      <c r="H63" s="230"/>
      <c r="I63" s="231"/>
      <c r="J63" s="231"/>
      <c r="K63" s="231"/>
      <c r="L63" s="142" t="str" cm="1">
        <f t="array" aca="1" ref="L63" ca="1">_xlfn.IFS(J63="","",E63="open",TODAY()-J63,E63="closed","",E63="closed without hire","")</f>
        <v/>
      </c>
      <c r="M63" s="143" t="str" cm="1">
        <f t="array" ref="M63">_xlfn.IFS(E63="Open","",E63="Closed without hire","Not applicable",E63="","",K63="","",E63="Closed",_xlfn.DAYS(K63,J63))</f>
        <v/>
      </c>
    </row>
    <row r="64" spans="2:13" ht="30" customHeight="1" x14ac:dyDescent="0.2">
      <c r="B64" s="254"/>
      <c r="C64" s="230"/>
      <c r="D64" s="230"/>
      <c r="E64" s="230"/>
      <c r="F64" s="230"/>
      <c r="G64" s="230"/>
      <c r="H64" s="230"/>
      <c r="I64" s="231"/>
      <c r="J64" s="231"/>
      <c r="K64" s="231"/>
      <c r="L64" s="142" t="str" cm="1">
        <f t="array" aca="1" ref="L64" ca="1">_xlfn.IFS(J64="","",E64="open",TODAY()-J64,E64="closed","",E64="closed without hire","")</f>
        <v/>
      </c>
      <c r="M64" s="143" t="str" cm="1">
        <f t="array" ref="M64">_xlfn.IFS(E64="Open","",E64="Closed without hire","Not applicable",E64="","",K64="","",E64="Closed",_xlfn.DAYS(K64,J64))</f>
        <v/>
      </c>
    </row>
    <row r="65" spans="2:13" ht="30" customHeight="1" x14ac:dyDescent="0.2">
      <c r="B65" s="254"/>
      <c r="C65" s="230"/>
      <c r="D65" s="230"/>
      <c r="E65" s="230"/>
      <c r="F65" s="230"/>
      <c r="G65" s="230"/>
      <c r="H65" s="230"/>
      <c r="I65" s="231"/>
      <c r="J65" s="231"/>
      <c r="K65" s="231"/>
      <c r="L65" s="142" t="str" cm="1">
        <f t="array" aca="1" ref="L65" ca="1">_xlfn.IFS(J65="","",E65="open",TODAY()-J65,E65="closed","",E65="closed without hire","")</f>
        <v/>
      </c>
      <c r="M65" s="143" t="str" cm="1">
        <f t="array" ref="M65">_xlfn.IFS(E65="Open","",E65="Closed without hire","Not applicable",E65="","",K65="","",E65="Closed",_xlfn.DAYS(K65,J65))</f>
        <v/>
      </c>
    </row>
    <row r="66" spans="2:13" ht="30" customHeight="1" x14ac:dyDescent="0.2">
      <c r="B66" s="254"/>
      <c r="C66" s="230"/>
      <c r="D66" s="230"/>
      <c r="E66" s="230"/>
      <c r="F66" s="230"/>
      <c r="G66" s="230"/>
      <c r="H66" s="230"/>
      <c r="I66" s="231"/>
      <c r="J66" s="231"/>
      <c r="K66" s="231"/>
      <c r="L66" s="142" t="str" cm="1">
        <f t="array" aca="1" ref="L66" ca="1">_xlfn.IFS(J66="","",E66="open",TODAY()-J66,E66="closed","",E66="closed without hire","")</f>
        <v/>
      </c>
      <c r="M66" s="143" t="str" cm="1">
        <f t="array" ref="M66">_xlfn.IFS(E66="Open","",E66="Closed without hire","Not applicable",E66="","",K66="","",E66="Closed",_xlfn.DAYS(K66,J66))</f>
        <v/>
      </c>
    </row>
    <row r="67" spans="2:13" ht="30" customHeight="1" x14ac:dyDescent="0.2">
      <c r="B67" s="254"/>
      <c r="C67" s="230"/>
      <c r="D67" s="230"/>
      <c r="E67" s="230"/>
      <c r="F67" s="230"/>
      <c r="G67" s="230"/>
      <c r="H67" s="230"/>
      <c r="I67" s="231"/>
      <c r="J67" s="231"/>
      <c r="K67" s="231"/>
      <c r="L67" s="142" t="str" cm="1">
        <f t="array" aca="1" ref="L67" ca="1">_xlfn.IFS(J67="","",E67="open",TODAY()-J67,E67="closed","",E67="closed without hire","")</f>
        <v/>
      </c>
      <c r="M67" s="143" t="str" cm="1">
        <f t="array" ref="M67">_xlfn.IFS(E67="Open","",E67="Closed without hire","Not applicable",E67="","",K67="","",E67="Closed",_xlfn.DAYS(K67,J67))</f>
        <v/>
      </c>
    </row>
    <row r="68" spans="2:13" ht="30" customHeight="1" x14ac:dyDescent="0.2">
      <c r="B68" s="254"/>
      <c r="C68" s="230"/>
      <c r="D68" s="230"/>
      <c r="E68" s="230"/>
      <c r="F68" s="230"/>
      <c r="G68" s="230"/>
      <c r="H68" s="230"/>
      <c r="I68" s="231"/>
      <c r="J68" s="231"/>
      <c r="K68" s="231"/>
      <c r="L68" s="142" t="str" cm="1">
        <f t="array" aca="1" ref="L68" ca="1">_xlfn.IFS(J68="","",E68="open",TODAY()-J68,E68="closed","",E68="closed without hire","")</f>
        <v/>
      </c>
      <c r="M68" s="143" t="str" cm="1">
        <f t="array" ref="M68">_xlfn.IFS(E68="Open","",E68="Closed without hire","Not applicable",E68="","",K68="","",E68="Closed",_xlfn.DAYS(K68,J68))</f>
        <v/>
      </c>
    </row>
    <row r="69" spans="2:13" ht="30" customHeight="1" x14ac:dyDescent="0.2">
      <c r="B69" s="254"/>
      <c r="C69" s="230"/>
      <c r="D69" s="230"/>
      <c r="E69" s="230"/>
      <c r="F69" s="230"/>
      <c r="G69" s="230"/>
      <c r="H69" s="230"/>
      <c r="I69" s="231"/>
      <c r="J69" s="231"/>
      <c r="K69" s="231"/>
      <c r="L69" s="142" t="str" cm="1">
        <f t="array" aca="1" ref="L69" ca="1">_xlfn.IFS(J69="","",E69="open",TODAY()-J69,E69="closed","",E69="closed without hire","")</f>
        <v/>
      </c>
      <c r="M69" s="143" t="str" cm="1">
        <f t="array" ref="M69">_xlfn.IFS(E69="Open","",E69="Closed without hire","Not applicable",E69="","",K69="","",E69="Closed",_xlfn.DAYS(K69,J69))</f>
        <v/>
      </c>
    </row>
    <row r="70" spans="2:13" ht="30" customHeight="1" x14ac:dyDescent="0.2">
      <c r="B70" s="254"/>
      <c r="C70" s="230"/>
      <c r="D70" s="230"/>
      <c r="E70" s="230"/>
      <c r="F70" s="230"/>
      <c r="G70" s="230"/>
      <c r="H70" s="230"/>
      <c r="I70" s="231"/>
      <c r="J70" s="231"/>
      <c r="K70" s="231"/>
      <c r="L70" s="142" t="str" cm="1">
        <f t="array" aca="1" ref="L70" ca="1">_xlfn.IFS(J70="","",E70="open",TODAY()-J70,E70="closed","",E70="closed without hire","")</f>
        <v/>
      </c>
      <c r="M70" s="143" t="str" cm="1">
        <f t="array" ref="M70">_xlfn.IFS(E70="Open","",E70="Closed without hire","Not applicable",E70="","",K70="","",E70="Closed",_xlfn.DAYS(K70,J70))</f>
        <v/>
      </c>
    </row>
    <row r="71" spans="2:13" ht="30" customHeight="1" x14ac:dyDescent="0.2">
      <c r="B71" s="254"/>
      <c r="C71" s="230"/>
      <c r="D71" s="230"/>
      <c r="E71" s="230"/>
      <c r="F71" s="230"/>
      <c r="G71" s="230"/>
      <c r="H71" s="230"/>
      <c r="I71" s="231"/>
      <c r="J71" s="231"/>
      <c r="K71" s="231"/>
      <c r="L71" s="142" t="str" cm="1">
        <f t="array" aca="1" ref="L71" ca="1">_xlfn.IFS(J71="","",E71="open",TODAY()-J71,E71="closed","",E71="closed without hire","")</f>
        <v/>
      </c>
      <c r="M71" s="143" t="str" cm="1">
        <f t="array" ref="M71">_xlfn.IFS(E71="Open","",E71="Closed without hire","Not applicable",E71="","",K71="","",E71="Closed",_xlfn.DAYS(K71,J71))</f>
        <v/>
      </c>
    </row>
    <row r="72" spans="2:13" ht="30" customHeight="1" x14ac:dyDescent="0.2">
      <c r="B72" s="254"/>
      <c r="C72" s="230"/>
      <c r="D72" s="230"/>
      <c r="E72" s="230"/>
      <c r="F72" s="230"/>
      <c r="G72" s="230"/>
      <c r="H72" s="230"/>
      <c r="I72" s="231"/>
      <c r="J72" s="231"/>
      <c r="K72" s="231"/>
      <c r="L72" s="142" t="str" cm="1">
        <f t="array" aca="1" ref="L72" ca="1">_xlfn.IFS(J72="","",E72="open",TODAY()-J72,E72="closed","",E72="closed without hire","")</f>
        <v/>
      </c>
      <c r="M72" s="143" t="str" cm="1">
        <f t="array" ref="M72">_xlfn.IFS(E72="Open","",E72="Closed without hire","Not applicable",E72="","",K72="","",E72="Closed",_xlfn.DAYS(K72,J72))</f>
        <v/>
      </c>
    </row>
    <row r="73" spans="2:13" ht="30" customHeight="1" x14ac:dyDescent="0.2">
      <c r="B73" s="254"/>
      <c r="C73" s="230"/>
      <c r="D73" s="230"/>
      <c r="E73" s="230"/>
      <c r="F73" s="230"/>
      <c r="G73" s="230"/>
      <c r="H73" s="230"/>
      <c r="I73" s="231"/>
      <c r="J73" s="231"/>
      <c r="K73" s="231"/>
      <c r="L73" s="142" t="str" cm="1">
        <f t="array" aca="1" ref="L73" ca="1">_xlfn.IFS(J73="","",E73="open",TODAY()-J73,E73="closed","",E73="closed without hire","")</f>
        <v/>
      </c>
      <c r="M73" s="143" t="str" cm="1">
        <f t="array" ref="M73">_xlfn.IFS(E73="Open","",E73="Closed without hire","Not applicable",E73="","",K73="","",E73="Closed",_xlfn.DAYS(K73,J73))</f>
        <v/>
      </c>
    </row>
    <row r="74" spans="2:13" ht="30" customHeight="1" x14ac:dyDescent="0.2">
      <c r="B74" s="254"/>
      <c r="C74" s="230"/>
      <c r="D74" s="230"/>
      <c r="E74" s="230"/>
      <c r="F74" s="230"/>
      <c r="G74" s="230"/>
      <c r="H74" s="230"/>
      <c r="I74" s="231"/>
      <c r="J74" s="231"/>
      <c r="K74" s="231"/>
      <c r="L74" s="142" t="str" cm="1">
        <f t="array" aca="1" ref="L74" ca="1">_xlfn.IFS(J74="","",E74="open",TODAY()-J74,E74="closed","",E74="closed without hire","")</f>
        <v/>
      </c>
      <c r="M74" s="143" t="str" cm="1">
        <f t="array" ref="M74">_xlfn.IFS(E74="Open","",E74="Closed without hire","Not applicable",E74="","",K74="","",E74="Closed",_xlfn.DAYS(K74,J74))</f>
        <v/>
      </c>
    </row>
    <row r="75" spans="2:13" ht="30" customHeight="1" x14ac:dyDescent="0.2">
      <c r="B75" s="254"/>
      <c r="C75" s="230"/>
      <c r="D75" s="230"/>
      <c r="E75" s="230"/>
      <c r="F75" s="230"/>
      <c r="G75" s="230"/>
      <c r="H75" s="230"/>
      <c r="I75" s="231"/>
      <c r="J75" s="231"/>
      <c r="K75" s="231"/>
      <c r="L75" s="142" t="str" cm="1">
        <f t="array" aca="1" ref="L75" ca="1">_xlfn.IFS(J75="","",E75="open",TODAY()-J75,E75="closed","",E75="closed without hire","")</f>
        <v/>
      </c>
      <c r="M75" s="143" t="str" cm="1">
        <f t="array" ref="M75">_xlfn.IFS(E75="Open","",E75="Closed without hire","Not applicable",E75="","",K75="","",E75="Closed",_xlfn.DAYS(K75,J75))</f>
        <v/>
      </c>
    </row>
    <row r="76" spans="2:13" ht="30" customHeight="1" x14ac:dyDescent="0.2">
      <c r="B76" s="254"/>
      <c r="C76" s="230"/>
      <c r="D76" s="230"/>
      <c r="E76" s="230"/>
      <c r="F76" s="230"/>
      <c r="G76" s="230"/>
      <c r="H76" s="230"/>
      <c r="I76" s="231"/>
      <c r="J76" s="231"/>
      <c r="K76" s="231"/>
      <c r="L76" s="142" t="str" cm="1">
        <f t="array" aca="1" ref="L76" ca="1">_xlfn.IFS(J76="","",E76="open",TODAY()-J76,E76="closed","",E76="closed without hire","")</f>
        <v/>
      </c>
      <c r="M76" s="143" t="str" cm="1">
        <f t="array" ref="M76">_xlfn.IFS(E76="Open","",E76="Closed without hire","Not applicable",E76="","",K76="","",E76="Closed",_xlfn.DAYS(K76,J76))</f>
        <v/>
      </c>
    </row>
    <row r="77" spans="2:13" ht="30" customHeight="1" x14ac:dyDescent="0.2">
      <c r="B77" s="254"/>
      <c r="C77" s="230"/>
      <c r="D77" s="230"/>
      <c r="E77" s="230"/>
      <c r="F77" s="230"/>
      <c r="G77" s="230"/>
      <c r="H77" s="230"/>
      <c r="I77" s="231"/>
      <c r="J77" s="231"/>
      <c r="K77" s="231"/>
      <c r="L77" s="142" t="str" cm="1">
        <f t="array" aca="1" ref="L77" ca="1">_xlfn.IFS(J77="","",E77="open",TODAY()-J77,E77="closed","",E77="closed without hire","")</f>
        <v/>
      </c>
      <c r="M77" s="143" t="str" cm="1">
        <f t="array" ref="M77">_xlfn.IFS(E77="Open","",E77="Closed without hire","Not applicable",E77="","",K77="","",E77="Closed",_xlfn.DAYS(K77,J77))</f>
        <v/>
      </c>
    </row>
    <row r="78" spans="2:13" ht="30" customHeight="1" x14ac:dyDescent="0.2">
      <c r="B78" s="254"/>
      <c r="C78" s="230"/>
      <c r="D78" s="230"/>
      <c r="E78" s="230"/>
      <c r="F78" s="230"/>
      <c r="G78" s="230"/>
      <c r="H78" s="230"/>
      <c r="I78" s="231"/>
      <c r="J78" s="231"/>
      <c r="K78" s="231"/>
      <c r="L78" s="142" t="str" cm="1">
        <f t="array" aca="1" ref="L78" ca="1">_xlfn.IFS(J78="","",E78="open",TODAY()-J78,E78="closed","",E78="closed without hire","")</f>
        <v/>
      </c>
      <c r="M78" s="143" t="str" cm="1">
        <f t="array" ref="M78">_xlfn.IFS(E78="Open","",E78="Closed without hire","Not applicable",E78="","",K78="","",E78="Closed",_xlfn.DAYS(K78,J78))</f>
        <v/>
      </c>
    </row>
    <row r="79" spans="2:13" ht="30" customHeight="1" x14ac:dyDescent="0.2">
      <c r="B79" s="254"/>
      <c r="C79" s="230"/>
      <c r="D79" s="230"/>
      <c r="E79" s="230"/>
      <c r="F79" s="230"/>
      <c r="G79" s="230"/>
      <c r="H79" s="230"/>
      <c r="I79" s="231"/>
      <c r="J79" s="231"/>
      <c r="K79" s="231"/>
      <c r="L79" s="142" t="str" cm="1">
        <f t="array" aca="1" ref="L79" ca="1">_xlfn.IFS(J79="","",E79="open",TODAY()-J79,E79="closed","",E79="closed without hire","")</f>
        <v/>
      </c>
      <c r="M79" s="143" t="str" cm="1">
        <f t="array" ref="M79">_xlfn.IFS(E79="Open","",E79="Closed without hire","Not applicable",E79="","",K79="","",E79="Closed",_xlfn.DAYS(K79,J79))</f>
        <v/>
      </c>
    </row>
    <row r="80" spans="2:13" ht="30" customHeight="1" x14ac:dyDescent="0.2">
      <c r="B80" s="254"/>
      <c r="C80" s="230"/>
      <c r="D80" s="230"/>
      <c r="E80" s="230"/>
      <c r="F80" s="230"/>
      <c r="G80" s="230"/>
      <c r="H80" s="230"/>
      <c r="I80" s="231"/>
      <c r="J80" s="231"/>
      <c r="K80" s="231"/>
      <c r="L80" s="142" t="str" cm="1">
        <f t="array" aca="1" ref="L80" ca="1">_xlfn.IFS(J80="","",E80="open",TODAY()-J80,E80="closed","",E80="closed without hire","")</f>
        <v/>
      </c>
      <c r="M80" s="143" t="str" cm="1">
        <f t="array" ref="M80">_xlfn.IFS(E80="Open","",E80="Closed without hire","Not applicable",E80="","",K80="","",E80="Closed",_xlfn.DAYS(K80,J80))</f>
        <v/>
      </c>
    </row>
    <row r="81" spans="2:13" ht="30" customHeight="1" x14ac:dyDescent="0.2">
      <c r="B81" s="254"/>
      <c r="C81" s="230"/>
      <c r="D81" s="230"/>
      <c r="E81" s="230"/>
      <c r="F81" s="230"/>
      <c r="G81" s="230"/>
      <c r="H81" s="230"/>
      <c r="I81" s="231"/>
      <c r="J81" s="231"/>
      <c r="K81" s="231"/>
      <c r="L81" s="142" t="str" cm="1">
        <f t="array" aca="1" ref="L81" ca="1">_xlfn.IFS(J81="","",E81="open",TODAY()-J81,E81="closed","",E81="closed without hire","")</f>
        <v/>
      </c>
      <c r="M81" s="143" t="str" cm="1">
        <f t="array" ref="M81">_xlfn.IFS(E81="Open","",E81="Closed without hire","Not applicable",E81="","",K81="","",E81="Closed",_xlfn.DAYS(K81,J81))</f>
        <v/>
      </c>
    </row>
    <row r="82" spans="2:13" ht="30" customHeight="1" x14ac:dyDescent="0.2">
      <c r="B82" s="254"/>
      <c r="C82" s="230"/>
      <c r="D82" s="230"/>
      <c r="E82" s="230"/>
      <c r="F82" s="230"/>
      <c r="G82" s="230"/>
      <c r="H82" s="230"/>
      <c r="I82" s="231"/>
      <c r="J82" s="231"/>
      <c r="K82" s="231"/>
      <c r="L82" s="142" t="str" cm="1">
        <f t="array" aca="1" ref="L82" ca="1">_xlfn.IFS(J82="","",E82="open",TODAY()-J82,E82="closed","",E82="closed without hire","")</f>
        <v/>
      </c>
      <c r="M82" s="143" t="str" cm="1">
        <f t="array" ref="M82">_xlfn.IFS(E82="Open","",E82="Closed without hire","Not applicable",E82="","",K82="","",E82="Closed",_xlfn.DAYS(K82,J82))</f>
        <v/>
      </c>
    </row>
    <row r="83" spans="2:13" ht="30" customHeight="1" x14ac:dyDescent="0.2">
      <c r="B83" s="254"/>
      <c r="C83" s="230"/>
      <c r="D83" s="230"/>
      <c r="E83" s="230"/>
      <c r="F83" s="230"/>
      <c r="G83" s="230"/>
      <c r="H83" s="230"/>
      <c r="I83" s="231"/>
      <c r="J83" s="231"/>
      <c r="K83" s="231"/>
      <c r="L83" s="142" t="str" cm="1">
        <f t="array" aca="1" ref="L83" ca="1">_xlfn.IFS(J83="","",E83="open",TODAY()-J83,E83="closed","",E83="closed without hire","")</f>
        <v/>
      </c>
      <c r="M83" s="143" t="str" cm="1">
        <f t="array" ref="M83">_xlfn.IFS(E83="Open","",E83="Closed without hire","Not applicable",E83="","",K83="","",E83="Closed",_xlfn.DAYS(K83,J83))</f>
        <v/>
      </c>
    </row>
    <row r="84" spans="2:13" ht="30" customHeight="1" x14ac:dyDescent="0.2">
      <c r="B84" s="254"/>
      <c r="C84" s="230"/>
      <c r="D84" s="230"/>
      <c r="E84" s="230"/>
      <c r="F84" s="230"/>
      <c r="G84" s="230"/>
      <c r="H84" s="230"/>
      <c r="I84" s="231"/>
      <c r="J84" s="231"/>
      <c r="K84" s="231"/>
      <c r="L84" s="142" t="str" cm="1">
        <f t="array" aca="1" ref="L84" ca="1">_xlfn.IFS(J84="","",E84="open",TODAY()-J84,E84="closed","",E84="closed without hire","")</f>
        <v/>
      </c>
      <c r="M84" s="143" t="str" cm="1">
        <f t="array" ref="M84">_xlfn.IFS(E84="Open","",E84="Closed without hire","Not applicable",E84="","",K84="","",E84="Closed",_xlfn.DAYS(K84,J84))</f>
        <v/>
      </c>
    </row>
    <row r="85" spans="2:13" ht="30" customHeight="1" x14ac:dyDescent="0.2">
      <c r="B85" s="254"/>
      <c r="C85" s="230"/>
      <c r="D85" s="230"/>
      <c r="E85" s="230"/>
      <c r="F85" s="230"/>
      <c r="G85" s="230"/>
      <c r="H85" s="230"/>
      <c r="I85" s="231"/>
      <c r="J85" s="231"/>
      <c r="K85" s="231"/>
      <c r="L85" s="142" t="str" cm="1">
        <f t="array" aca="1" ref="L85" ca="1">_xlfn.IFS(J85="","",E85="open",TODAY()-J85,E85="closed","",E85="closed without hire","")</f>
        <v/>
      </c>
      <c r="M85" s="143" t="str" cm="1">
        <f t="array" ref="M85">_xlfn.IFS(E85="Open","",E85="Closed without hire","Not applicable",E85="","",K85="","",E85="Closed",_xlfn.DAYS(K85,J85))</f>
        <v/>
      </c>
    </row>
    <row r="86" spans="2:13" ht="30" customHeight="1" x14ac:dyDescent="0.2">
      <c r="B86" s="254"/>
      <c r="C86" s="230"/>
      <c r="D86" s="230"/>
      <c r="E86" s="230"/>
      <c r="F86" s="230"/>
      <c r="G86" s="230"/>
      <c r="H86" s="230"/>
      <c r="I86" s="231"/>
      <c r="J86" s="231"/>
      <c r="K86" s="231"/>
      <c r="L86" s="142" t="str" cm="1">
        <f t="array" aca="1" ref="L86" ca="1">_xlfn.IFS(J86="","",E86="open",TODAY()-J86,E86="closed","",E86="closed without hire","")</f>
        <v/>
      </c>
      <c r="M86" s="143" t="str" cm="1">
        <f t="array" ref="M86">_xlfn.IFS(E86="Open","",E86="Closed without hire","Not applicable",E86="","",K86="","",E86="Closed",_xlfn.DAYS(K86,J86))</f>
        <v/>
      </c>
    </row>
    <row r="87" spans="2:13" ht="30" customHeight="1" x14ac:dyDescent="0.2">
      <c r="B87" s="254"/>
      <c r="C87" s="230"/>
      <c r="D87" s="230"/>
      <c r="E87" s="230"/>
      <c r="F87" s="230"/>
      <c r="G87" s="230"/>
      <c r="H87" s="230"/>
      <c r="I87" s="231"/>
      <c r="J87" s="231"/>
      <c r="K87" s="231"/>
      <c r="L87" s="142" t="str" cm="1">
        <f t="array" aca="1" ref="L87" ca="1">_xlfn.IFS(J87="","",E87="open",TODAY()-J87,E87="closed","",E87="closed without hire","")</f>
        <v/>
      </c>
      <c r="M87" s="143" t="str" cm="1">
        <f t="array" ref="M87">_xlfn.IFS(E87="Open","",E87="Closed without hire","Not applicable",E87="","",K87="","",E87="Closed",_xlfn.DAYS(K87,J87))</f>
        <v/>
      </c>
    </row>
    <row r="88" spans="2:13" ht="30" customHeight="1" x14ac:dyDescent="0.2">
      <c r="B88" s="254"/>
      <c r="C88" s="230"/>
      <c r="D88" s="230"/>
      <c r="E88" s="230"/>
      <c r="F88" s="230"/>
      <c r="G88" s="230"/>
      <c r="H88" s="230"/>
      <c r="I88" s="231"/>
      <c r="J88" s="231"/>
      <c r="K88" s="231"/>
      <c r="L88" s="142" t="str" cm="1">
        <f t="array" aca="1" ref="L88" ca="1">_xlfn.IFS(J88="","",E88="open",TODAY()-J88,E88="closed","",E88="closed without hire","")</f>
        <v/>
      </c>
      <c r="M88" s="143" t="str" cm="1">
        <f t="array" ref="M88">_xlfn.IFS(E88="Open","",E88="Closed without hire","Not applicable",E88="","",K88="","",E88="Closed",_xlfn.DAYS(K88,J88))</f>
        <v/>
      </c>
    </row>
    <row r="89" spans="2:13" ht="30" customHeight="1" x14ac:dyDescent="0.2">
      <c r="B89" s="254"/>
      <c r="C89" s="230"/>
      <c r="D89" s="230"/>
      <c r="E89" s="230"/>
      <c r="F89" s="230"/>
      <c r="G89" s="230"/>
      <c r="H89" s="230"/>
      <c r="I89" s="231"/>
      <c r="J89" s="231"/>
      <c r="K89" s="231"/>
      <c r="L89" s="142" t="str" cm="1">
        <f t="array" aca="1" ref="L89" ca="1">_xlfn.IFS(J89="","",E89="open",TODAY()-J89,E89="closed","",E89="closed without hire","")</f>
        <v/>
      </c>
      <c r="M89" s="143" t="str" cm="1">
        <f t="array" ref="M89">_xlfn.IFS(E89="Open","",E89="Closed without hire","Not applicable",E89="","",K89="","",E89="Closed",_xlfn.DAYS(K89,J89))</f>
        <v/>
      </c>
    </row>
    <row r="90" spans="2:13" ht="30" customHeight="1" x14ac:dyDescent="0.2">
      <c r="B90" s="254"/>
      <c r="C90" s="230"/>
      <c r="D90" s="230"/>
      <c r="E90" s="230"/>
      <c r="F90" s="230"/>
      <c r="G90" s="230"/>
      <c r="H90" s="230"/>
      <c r="I90" s="231"/>
      <c r="J90" s="231"/>
      <c r="K90" s="231"/>
      <c r="L90" s="142" t="str" cm="1">
        <f t="array" aca="1" ref="L90" ca="1">_xlfn.IFS(J90="","",E90="open",TODAY()-J90,E90="closed","",E90="closed without hire","")</f>
        <v/>
      </c>
      <c r="M90" s="143" t="str" cm="1">
        <f t="array" ref="M90">_xlfn.IFS(E90="Open","",E90="Closed without hire","Not applicable",E90="","",K90="","",E90="Closed",_xlfn.DAYS(K90,J90))</f>
        <v/>
      </c>
    </row>
    <row r="91" spans="2:13" ht="30" customHeight="1" x14ac:dyDescent="0.2">
      <c r="B91" s="254"/>
      <c r="C91" s="230"/>
      <c r="D91" s="230"/>
      <c r="E91" s="230"/>
      <c r="F91" s="230"/>
      <c r="G91" s="230"/>
      <c r="H91" s="230"/>
      <c r="I91" s="231"/>
      <c r="J91" s="231"/>
      <c r="K91" s="231"/>
      <c r="L91" s="142" t="str" cm="1">
        <f t="array" aca="1" ref="L91" ca="1">_xlfn.IFS(J91="","",E91="open",TODAY()-J91,E91="closed","",E91="closed without hire","")</f>
        <v/>
      </c>
      <c r="M91" s="143" t="str" cm="1">
        <f t="array" ref="M91">_xlfn.IFS(E91="Open","",E91="Closed without hire","Not applicable",E91="","",K91="","",E91="Closed",_xlfn.DAYS(K91,J91))</f>
        <v/>
      </c>
    </row>
    <row r="92" spans="2:13" ht="30" customHeight="1" x14ac:dyDescent="0.2">
      <c r="B92" s="254"/>
      <c r="C92" s="230"/>
      <c r="D92" s="230"/>
      <c r="E92" s="230"/>
      <c r="F92" s="230"/>
      <c r="G92" s="230"/>
      <c r="H92" s="230"/>
      <c r="I92" s="231"/>
      <c r="J92" s="231"/>
      <c r="K92" s="231"/>
      <c r="L92" s="142" t="str" cm="1">
        <f t="array" aca="1" ref="L92" ca="1">_xlfn.IFS(J92="","",E92="open",TODAY()-J92,E92="closed","",E92="closed without hire","")</f>
        <v/>
      </c>
      <c r="M92" s="143" t="str" cm="1">
        <f t="array" ref="M92">_xlfn.IFS(E92="Open","",E92="Closed without hire","Not applicable",E92="","",K92="","",E92="Closed",_xlfn.DAYS(K92,J92))</f>
        <v/>
      </c>
    </row>
    <row r="93" spans="2:13" ht="30" customHeight="1" x14ac:dyDescent="0.2">
      <c r="B93" s="254"/>
      <c r="C93" s="230"/>
      <c r="D93" s="230"/>
      <c r="E93" s="230"/>
      <c r="F93" s="230"/>
      <c r="G93" s="230"/>
      <c r="H93" s="230"/>
      <c r="I93" s="231"/>
      <c r="J93" s="231"/>
      <c r="K93" s="231"/>
      <c r="L93" s="142" t="str" cm="1">
        <f t="array" aca="1" ref="L93" ca="1">_xlfn.IFS(J93="","",E93="open",TODAY()-J93,E93="closed","",E93="closed without hire","")</f>
        <v/>
      </c>
      <c r="M93" s="143" t="str" cm="1">
        <f t="array" ref="M93">_xlfn.IFS(E93="Open","",E93="Closed without hire","Not applicable",E93="","",K93="","",E93="Closed",_xlfn.DAYS(K93,J93))</f>
        <v/>
      </c>
    </row>
    <row r="94" spans="2:13" ht="30" customHeight="1" x14ac:dyDescent="0.2">
      <c r="B94" s="254"/>
      <c r="C94" s="230"/>
      <c r="D94" s="230"/>
      <c r="E94" s="230"/>
      <c r="F94" s="230"/>
      <c r="G94" s="230"/>
      <c r="H94" s="230"/>
      <c r="I94" s="231"/>
      <c r="J94" s="231"/>
      <c r="K94" s="231"/>
      <c r="L94" s="142" t="str" cm="1">
        <f t="array" aca="1" ref="L94" ca="1">_xlfn.IFS(J94="","",E94="open",TODAY()-J94,E94="closed","",E94="closed without hire","")</f>
        <v/>
      </c>
      <c r="M94" s="143" t="str" cm="1">
        <f t="array" ref="M94">_xlfn.IFS(E94="Open","",E94="Closed without hire","Not applicable",E94="","",K94="","",E94="Closed",_xlfn.DAYS(K94,J94))</f>
        <v/>
      </c>
    </row>
    <row r="95" spans="2:13" ht="30" customHeight="1" x14ac:dyDescent="0.2">
      <c r="B95" s="254"/>
      <c r="C95" s="230"/>
      <c r="D95" s="230"/>
      <c r="E95" s="230"/>
      <c r="F95" s="230"/>
      <c r="G95" s="230"/>
      <c r="H95" s="230"/>
      <c r="I95" s="231"/>
      <c r="J95" s="231"/>
      <c r="K95" s="231"/>
      <c r="L95" s="142" t="str" cm="1">
        <f t="array" aca="1" ref="L95" ca="1">_xlfn.IFS(J95="","",E95="open",TODAY()-J95,E95="closed","",E95="closed without hire","")</f>
        <v/>
      </c>
      <c r="M95" s="143" t="str" cm="1">
        <f t="array" ref="M95">_xlfn.IFS(E95="Open","",E95="Closed without hire","Not applicable",E95="","",K95="","",E95="Closed",_xlfn.DAYS(K95,J95))</f>
        <v/>
      </c>
    </row>
    <row r="96" spans="2:13" ht="30" customHeight="1" x14ac:dyDescent="0.2">
      <c r="B96" s="254"/>
      <c r="C96" s="230"/>
      <c r="D96" s="230"/>
      <c r="E96" s="230"/>
      <c r="F96" s="230"/>
      <c r="G96" s="230"/>
      <c r="H96" s="230"/>
      <c r="I96" s="231"/>
      <c r="J96" s="231"/>
      <c r="K96" s="231"/>
      <c r="L96" s="142" t="str" cm="1">
        <f t="array" aca="1" ref="L96" ca="1">_xlfn.IFS(J96="","",E96="open",TODAY()-J96,E96="closed","",E96="closed without hire","")</f>
        <v/>
      </c>
      <c r="M96" s="143" t="str" cm="1">
        <f t="array" ref="M96">_xlfn.IFS(E96="Open","",E96="Closed without hire","Not applicable",E96="","",K96="","",E96="Closed",_xlfn.DAYS(K96,J96))</f>
        <v/>
      </c>
    </row>
    <row r="97" spans="2:13" ht="30" customHeight="1" x14ac:dyDescent="0.2">
      <c r="B97" s="254"/>
      <c r="C97" s="230"/>
      <c r="D97" s="230"/>
      <c r="E97" s="230"/>
      <c r="F97" s="230"/>
      <c r="G97" s="230"/>
      <c r="H97" s="230"/>
      <c r="I97" s="231"/>
      <c r="J97" s="231"/>
      <c r="K97" s="231"/>
      <c r="L97" s="142" t="str" cm="1">
        <f t="array" aca="1" ref="L97" ca="1">_xlfn.IFS(J97="","",E97="open",TODAY()-J97,E97="closed","",E97="closed without hire","")</f>
        <v/>
      </c>
      <c r="M97" s="143" t="str" cm="1">
        <f t="array" ref="M97">_xlfn.IFS(E97="Open","",E97="Closed without hire","Not applicable",E97="","",K97="","",E97="Closed",_xlfn.DAYS(K97,J97))</f>
        <v/>
      </c>
    </row>
    <row r="98" spans="2:13" ht="30" customHeight="1" x14ac:dyDescent="0.2">
      <c r="B98" s="254"/>
      <c r="C98" s="230"/>
      <c r="D98" s="230"/>
      <c r="E98" s="230"/>
      <c r="F98" s="230"/>
      <c r="G98" s="230"/>
      <c r="H98" s="230"/>
      <c r="I98" s="231"/>
      <c r="J98" s="231"/>
      <c r="K98" s="231"/>
      <c r="L98" s="142" t="str" cm="1">
        <f t="array" aca="1" ref="L98" ca="1">_xlfn.IFS(J98="","",E98="open",TODAY()-J98,E98="closed","",E98="closed without hire","")</f>
        <v/>
      </c>
      <c r="M98" s="143" t="str" cm="1">
        <f t="array" ref="M98">_xlfn.IFS(E98="Open","",E98="Closed without hire","Not applicable",E98="","",K98="","",E98="Closed",_xlfn.DAYS(K98,J98))</f>
        <v/>
      </c>
    </row>
    <row r="99" spans="2:13" ht="30" customHeight="1" x14ac:dyDescent="0.2">
      <c r="B99" s="254"/>
      <c r="C99" s="230"/>
      <c r="D99" s="230"/>
      <c r="E99" s="230"/>
      <c r="F99" s="230"/>
      <c r="G99" s="230"/>
      <c r="H99" s="230"/>
      <c r="I99" s="231"/>
      <c r="J99" s="231"/>
      <c r="K99" s="231"/>
      <c r="L99" s="142" t="str" cm="1">
        <f t="array" aca="1" ref="L99" ca="1">_xlfn.IFS(J99="","",E99="open",TODAY()-J99,E99="closed","",E99="closed without hire","")</f>
        <v/>
      </c>
      <c r="M99" s="143" t="str" cm="1">
        <f t="array" ref="M99">_xlfn.IFS(E99="Open","",E99="Closed without hire","Not applicable",E99="","",K99="","",E99="Closed",_xlfn.DAYS(K99,J99))</f>
        <v/>
      </c>
    </row>
    <row r="100" spans="2:13" ht="30" customHeight="1" thickBot="1" x14ac:dyDescent="0.25">
      <c r="B100" s="255"/>
      <c r="C100" s="227"/>
      <c r="D100" s="227"/>
      <c r="E100" s="227"/>
      <c r="F100" s="227"/>
      <c r="G100" s="227"/>
      <c r="H100" s="227"/>
      <c r="I100" s="232"/>
      <c r="J100" s="232"/>
      <c r="K100" s="232"/>
      <c r="L100" s="144" t="str" cm="1">
        <f t="array" aca="1" ref="L100" ca="1">_xlfn.IFS(J100="","",E100="open",TODAY()-J100,E100="closed","",E100="closed without hire","")</f>
        <v/>
      </c>
      <c r="M100" s="145" t="str" cm="1">
        <f t="array" ref="M100">_xlfn.IFS(E100="Open","",E100="Closed without hire","Not applicable",E100="","",K100="","",E100="Closed",_xlfn.DAYS(K100,J100))</f>
        <v/>
      </c>
    </row>
    <row r="102" spans="2:13" x14ac:dyDescent="0.2">
      <c r="B102" s="40" t="s">
        <v>236</v>
      </c>
      <c r="C102" s="39"/>
      <c r="D102" s="39"/>
    </row>
    <row r="103" spans="2:13" x14ac:dyDescent="0.2">
      <c r="B103" s="39"/>
      <c r="C103" s="39"/>
      <c r="D103" s="39"/>
    </row>
  </sheetData>
  <sheetProtection sheet="1" objects="1" scenarios="1"/>
  <mergeCells count="3">
    <mergeCell ref="B4:B6"/>
    <mergeCell ref="B7:B100"/>
    <mergeCell ref="B1:M1"/>
  </mergeCells>
  <dataValidations count="1">
    <dataValidation type="list" allowBlank="1" showInputMessage="1" showErrorMessage="1" sqref="E4:E100" xr:uid="{B5DFB500-A50F-CF48-A5E2-D6EF801FE242}">
      <formula1>"Open,Closed,Closed without hire"</formula1>
    </dataValidation>
  </dataValidations>
  <hyperlinks>
    <hyperlink ref="B102" location="'Metrics Home Page'!A1" display="Return to Metrics Home Page" xr:uid="{FED2661A-DFCB-6F49-9B63-8B5F99351142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4D660-A790-1842-9261-39DB7CD4E21A}">
  <sheetPr codeName="Sheet34"/>
  <dimension ref="B1:K107"/>
  <sheetViews>
    <sheetView showGridLines="0" topLeftCell="C1" workbookViewId="0">
      <selection activeCell="C8" sqref="C8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30.1640625" style="2" customWidth="1"/>
    <col min="4" max="4" width="21.6640625" style="2" customWidth="1"/>
    <col min="5" max="5" width="21.5" style="2" customWidth="1"/>
    <col min="6" max="6" width="24.5" style="2" customWidth="1"/>
    <col min="7" max="8" width="24.33203125" style="2" customWidth="1"/>
    <col min="9" max="9" width="17.83203125" style="2" customWidth="1"/>
    <col min="10" max="10" width="28.6640625" style="2" customWidth="1"/>
    <col min="11" max="11" width="16.6640625" style="2" customWidth="1"/>
    <col min="12" max="16384" width="10.83203125" style="2"/>
  </cols>
  <sheetData>
    <row r="1" spans="2:11" s="3" customFormat="1" ht="45" customHeight="1" x14ac:dyDescent="0.3">
      <c r="B1" s="251" t="s">
        <v>178</v>
      </c>
      <c r="C1" s="251"/>
      <c r="D1" s="251"/>
      <c r="E1" s="251"/>
      <c r="F1" s="251"/>
      <c r="G1" s="251"/>
      <c r="H1" s="251"/>
      <c r="I1" s="251"/>
      <c r="J1" s="251"/>
      <c r="K1" s="251"/>
    </row>
    <row r="2" spans="2:11" ht="17" thickBot="1" x14ac:dyDescent="0.25"/>
    <row r="3" spans="2:11" ht="45" customHeight="1" x14ac:dyDescent="0.2">
      <c r="B3" s="47"/>
      <c r="C3" s="48" t="s">
        <v>179</v>
      </c>
      <c r="D3" s="48" t="s">
        <v>171</v>
      </c>
      <c r="E3" s="48" t="s">
        <v>173</v>
      </c>
      <c r="F3" s="48" t="s">
        <v>302</v>
      </c>
      <c r="G3" s="48" t="s">
        <v>174</v>
      </c>
      <c r="H3" s="48" t="s">
        <v>308</v>
      </c>
      <c r="I3" s="61" t="s">
        <v>309</v>
      </c>
      <c r="J3" s="61" t="s">
        <v>310</v>
      </c>
      <c r="K3" s="62" t="s">
        <v>311</v>
      </c>
    </row>
    <row r="4" spans="2:11" ht="30" customHeight="1" x14ac:dyDescent="0.2">
      <c r="B4" s="279" t="s">
        <v>201</v>
      </c>
      <c r="C4" s="140" t="s">
        <v>184</v>
      </c>
      <c r="D4" s="140" t="s">
        <v>180</v>
      </c>
      <c r="E4" s="140" t="s">
        <v>189</v>
      </c>
      <c r="F4" s="140" t="s">
        <v>182</v>
      </c>
      <c r="G4" s="140" t="s">
        <v>183</v>
      </c>
      <c r="H4" s="140" t="s">
        <v>185</v>
      </c>
      <c r="I4" s="141">
        <v>44693</v>
      </c>
      <c r="J4" s="141">
        <v>44741</v>
      </c>
      <c r="K4" s="143" cm="1">
        <f t="array" ref="K4">_xlfn.IFS(D4="Disqualified","Not applicable",D4="","",J4="","",D4="Active",_xlfn.DAYS(J4,I4))</f>
        <v>48</v>
      </c>
    </row>
    <row r="5" spans="2:11" ht="30" customHeight="1" x14ac:dyDescent="0.2">
      <c r="B5" s="280"/>
      <c r="C5" s="140" t="s">
        <v>199</v>
      </c>
      <c r="D5" s="140" t="s">
        <v>190</v>
      </c>
      <c r="E5" s="140" t="s">
        <v>192</v>
      </c>
      <c r="F5" s="140" t="s">
        <v>193</v>
      </c>
      <c r="G5" s="140" t="s">
        <v>194</v>
      </c>
      <c r="H5" s="140" t="s">
        <v>200</v>
      </c>
      <c r="I5" s="141">
        <v>44706</v>
      </c>
      <c r="J5" s="141"/>
      <c r="K5" s="143" t="str" cm="1">
        <f t="array" ref="K5">_xlfn.IFS(D5="Disqualified","Not applicable",D5="","",J5="","",D5="Active",_xlfn.DAYS(J5,I5))</f>
        <v>Not applicable</v>
      </c>
    </row>
    <row r="6" spans="2:11" ht="30" customHeight="1" x14ac:dyDescent="0.2">
      <c r="B6" s="279" t="s">
        <v>202</v>
      </c>
      <c r="C6" s="230"/>
      <c r="D6" s="230"/>
      <c r="E6" s="230"/>
      <c r="F6" s="230"/>
      <c r="G6" s="230"/>
      <c r="H6" s="230"/>
      <c r="I6" s="231"/>
      <c r="J6" s="231"/>
      <c r="K6" s="143" t="str" cm="1">
        <f t="array" ref="K6">_xlfn.IFS(D6="Disqualified","Not applicable",D6="","",J6="","",D6="Active",_xlfn.DAYS(J6,I6))</f>
        <v/>
      </c>
    </row>
    <row r="7" spans="2:11" ht="30" customHeight="1" x14ac:dyDescent="0.2">
      <c r="B7" s="281"/>
      <c r="C7" s="230"/>
      <c r="D7" s="230"/>
      <c r="E7" s="230"/>
      <c r="F7" s="230"/>
      <c r="G7" s="230"/>
      <c r="H7" s="230"/>
      <c r="I7" s="231"/>
      <c r="J7" s="231"/>
      <c r="K7" s="143" t="str" cm="1">
        <f t="array" ref="K7">_xlfn.IFS(D7="Disqualified","Not applicable",D7="","",J7="","",D7="Active",_xlfn.DAYS(J7,I7))</f>
        <v/>
      </c>
    </row>
    <row r="8" spans="2:11" ht="30" customHeight="1" x14ac:dyDescent="0.2">
      <c r="B8" s="281"/>
      <c r="C8" s="230"/>
      <c r="D8" s="230"/>
      <c r="E8" s="230"/>
      <c r="F8" s="230"/>
      <c r="G8" s="230"/>
      <c r="H8" s="230"/>
      <c r="I8" s="231"/>
      <c r="J8" s="231"/>
      <c r="K8" s="143" t="str" cm="1">
        <f t="array" ref="K8">_xlfn.IFS(D8="Disqualified","Not applicable",D8="","",J8="","",D8="Active",_xlfn.DAYS(J8,I8))</f>
        <v/>
      </c>
    </row>
    <row r="9" spans="2:11" ht="30" customHeight="1" x14ac:dyDescent="0.2">
      <c r="B9" s="281"/>
      <c r="C9" s="230"/>
      <c r="D9" s="230"/>
      <c r="E9" s="230"/>
      <c r="F9" s="230"/>
      <c r="G9" s="230"/>
      <c r="H9" s="230"/>
      <c r="I9" s="231"/>
      <c r="J9" s="231"/>
      <c r="K9" s="143" t="str" cm="1">
        <f t="array" ref="K9">_xlfn.IFS(D9="Disqualified","Not applicable",D9="","",J9="","",D9="Active",_xlfn.DAYS(J9,I9))</f>
        <v/>
      </c>
    </row>
    <row r="10" spans="2:11" ht="30" customHeight="1" x14ac:dyDescent="0.2">
      <c r="B10" s="281"/>
      <c r="C10" s="230"/>
      <c r="D10" s="230"/>
      <c r="E10" s="230"/>
      <c r="F10" s="230"/>
      <c r="G10" s="230"/>
      <c r="H10" s="230"/>
      <c r="I10" s="231"/>
      <c r="J10" s="231"/>
      <c r="K10" s="143" t="str" cm="1">
        <f t="array" ref="K10">_xlfn.IFS(D10="Disqualified","Not applicable",D10="","",J10="","",D10="Active",_xlfn.DAYS(J10,I10))</f>
        <v/>
      </c>
    </row>
    <row r="11" spans="2:11" ht="30" customHeight="1" x14ac:dyDescent="0.2">
      <c r="B11" s="281"/>
      <c r="C11" s="230"/>
      <c r="D11" s="230"/>
      <c r="E11" s="230"/>
      <c r="F11" s="230"/>
      <c r="G11" s="230"/>
      <c r="H11" s="230"/>
      <c r="I11" s="231"/>
      <c r="J11" s="231"/>
      <c r="K11" s="143" t="str" cm="1">
        <f t="array" ref="K11">_xlfn.IFS(D11="Disqualified","Not applicable",D11="","",J11="","",D11="Active",_xlfn.DAYS(J11,I11))</f>
        <v/>
      </c>
    </row>
    <row r="12" spans="2:11" ht="30" customHeight="1" x14ac:dyDescent="0.2">
      <c r="B12" s="281"/>
      <c r="C12" s="230"/>
      <c r="D12" s="230"/>
      <c r="E12" s="230"/>
      <c r="F12" s="230"/>
      <c r="G12" s="230"/>
      <c r="H12" s="230"/>
      <c r="I12" s="231"/>
      <c r="J12" s="231"/>
      <c r="K12" s="143" t="str" cm="1">
        <f t="array" ref="K12">_xlfn.IFS(D12="Disqualified","Not applicable",D12="","",J12="","",D12="Active",_xlfn.DAYS(J12,I12))</f>
        <v/>
      </c>
    </row>
    <row r="13" spans="2:11" ht="30" customHeight="1" x14ac:dyDescent="0.2">
      <c r="B13" s="281"/>
      <c r="C13" s="230"/>
      <c r="D13" s="230"/>
      <c r="E13" s="230"/>
      <c r="F13" s="230"/>
      <c r="G13" s="230"/>
      <c r="H13" s="230"/>
      <c r="I13" s="231"/>
      <c r="J13" s="231"/>
      <c r="K13" s="143" t="str" cm="1">
        <f t="array" ref="K13">_xlfn.IFS(D13="Disqualified","Not applicable",D13="","",J13="","",D13="Active",_xlfn.DAYS(J13,I13))</f>
        <v/>
      </c>
    </row>
    <row r="14" spans="2:11" ht="30" customHeight="1" x14ac:dyDescent="0.2">
      <c r="B14" s="281"/>
      <c r="C14" s="230"/>
      <c r="D14" s="230"/>
      <c r="E14" s="230"/>
      <c r="F14" s="230"/>
      <c r="G14" s="230"/>
      <c r="H14" s="230"/>
      <c r="I14" s="231"/>
      <c r="J14" s="231"/>
      <c r="K14" s="143" t="str" cm="1">
        <f t="array" ref="K14">_xlfn.IFS(D14="Disqualified","Not applicable",D14="","",J14="","",D14="Active",_xlfn.DAYS(J14,I14))</f>
        <v/>
      </c>
    </row>
    <row r="15" spans="2:11" ht="30" customHeight="1" x14ac:dyDescent="0.2">
      <c r="B15" s="281"/>
      <c r="C15" s="230"/>
      <c r="D15" s="230"/>
      <c r="E15" s="230"/>
      <c r="F15" s="230"/>
      <c r="G15" s="230"/>
      <c r="H15" s="230"/>
      <c r="I15" s="231"/>
      <c r="J15" s="231"/>
      <c r="K15" s="143" t="str" cm="1">
        <f t="array" ref="K15">_xlfn.IFS(D15="Disqualified","Not applicable",D15="","",J15="","",D15="Active",_xlfn.DAYS(J15,I15))</f>
        <v/>
      </c>
    </row>
    <row r="16" spans="2:11" ht="30" customHeight="1" x14ac:dyDescent="0.2">
      <c r="B16" s="281"/>
      <c r="C16" s="230"/>
      <c r="D16" s="230"/>
      <c r="E16" s="230"/>
      <c r="F16" s="230"/>
      <c r="G16" s="230"/>
      <c r="H16" s="230"/>
      <c r="I16" s="231"/>
      <c r="J16" s="231"/>
      <c r="K16" s="143" t="str" cm="1">
        <f t="array" ref="K16">_xlfn.IFS(D16="Disqualified","Not applicable",D16="","",J16="","",D16="Active",_xlfn.DAYS(J16,I16))</f>
        <v/>
      </c>
    </row>
    <row r="17" spans="2:11" ht="30" customHeight="1" x14ac:dyDescent="0.2">
      <c r="B17" s="281"/>
      <c r="C17" s="230"/>
      <c r="D17" s="230"/>
      <c r="E17" s="230"/>
      <c r="F17" s="230"/>
      <c r="G17" s="230"/>
      <c r="H17" s="230"/>
      <c r="I17" s="231"/>
      <c r="J17" s="231"/>
      <c r="K17" s="143" t="str" cm="1">
        <f t="array" ref="K17">_xlfn.IFS(D17="Disqualified","Not applicable",D17="","",J17="","",D17="Active",_xlfn.DAYS(J17,I17))</f>
        <v/>
      </c>
    </row>
    <row r="18" spans="2:11" ht="30" customHeight="1" x14ac:dyDescent="0.2">
      <c r="B18" s="281"/>
      <c r="C18" s="230"/>
      <c r="D18" s="230"/>
      <c r="E18" s="230"/>
      <c r="F18" s="230"/>
      <c r="G18" s="230"/>
      <c r="H18" s="230"/>
      <c r="I18" s="231"/>
      <c r="J18" s="231"/>
      <c r="K18" s="143" t="str" cm="1">
        <f t="array" ref="K18">_xlfn.IFS(D18="Disqualified","Not applicable",D18="","",J18="","",D18="Active",_xlfn.DAYS(J18,I18))</f>
        <v/>
      </c>
    </row>
    <row r="19" spans="2:11" ht="30" customHeight="1" x14ac:dyDescent="0.2">
      <c r="B19" s="281"/>
      <c r="C19" s="230"/>
      <c r="D19" s="230"/>
      <c r="E19" s="230"/>
      <c r="F19" s="230"/>
      <c r="G19" s="230"/>
      <c r="H19" s="230"/>
      <c r="I19" s="231"/>
      <c r="J19" s="231"/>
      <c r="K19" s="143" t="str" cm="1">
        <f t="array" ref="K19">_xlfn.IFS(D19="Disqualified","Not applicable",D19="","",J19="","",D19="Active",_xlfn.DAYS(J19,I19))</f>
        <v/>
      </c>
    </row>
    <row r="20" spans="2:11" ht="30" customHeight="1" x14ac:dyDescent="0.2">
      <c r="B20" s="281"/>
      <c r="C20" s="230"/>
      <c r="D20" s="230"/>
      <c r="E20" s="230"/>
      <c r="F20" s="230"/>
      <c r="G20" s="230"/>
      <c r="H20" s="230"/>
      <c r="I20" s="231"/>
      <c r="J20" s="231"/>
      <c r="K20" s="143" t="str" cm="1">
        <f t="array" ref="K20">_xlfn.IFS(D20="Disqualified","Not applicable",D20="","",J20="","",D20="Active",_xlfn.DAYS(J20,I20))</f>
        <v/>
      </c>
    </row>
    <row r="21" spans="2:11" ht="30" customHeight="1" x14ac:dyDescent="0.2">
      <c r="B21" s="281"/>
      <c r="C21" s="230"/>
      <c r="D21" s="230"/>
      <c r="E21" s="230"/>
      <c r="F21" s="230"/>
      <c r="G21" s="230"/>
      <c r="H21" s="230"/>
      <c r="I21" s="231"/>
      <c r="J21" s="231"/>
      <c r="K21" s="143" t="str" cm="1">
        <f t="array" ref="K21">_xlfn.IFS(D21="Disqualified","Not applicable",D21="","",J21="","",D21="Active",_xlfn.DAYS(J21,I21))</f>
        <v/>
      </c>
    </row>
    <row r="22" spans="2:11" ht="30" customHeight="1" x14ac:dyDescent="0.2">
      <c r="B22" s="281"/>
      <c r="C22" s="230"/>
      <c r="D22" s="230"/>
      <c r="E22" s="230"/>
      <c r="F22" s="230"/>
      <c r="G22" s="230"/>
      <c r="H22" s="230"/>
      <c r="I22" s="231"/>
      <c r="J22" s="231"/>
      <c r="K22" s="143" t="str" cm="1">
        <f t="array" ref="K22">_xlfn.IFS(D22="Disqualified","Not applicable",D22="","",J22="","",D22="Active",_xlfn.DAYS(J22,I22))</f>
        <v/>
      </c>
    </row>
    <row r="23" spans="2:11" ht="30" customHeight="1" x14ac:dyDescent="0.2">
      <c r="B23" s="281"/>
      <c r="C23" s="230"/>
      <c r="D23" s="230"/>
      <c r="E23" s="230"/>
      <c r="F23" s="230"/>
      <c r="G23" s="230"/>
      <c r="H23" s="230"/>
      <c r="I23" s="231"/>
      <c r="J23" s="231"/>
      <c r="K23" s="143" t="str" cm="1">
        <f t="array" ref="K23">_xlfn.IFS(D23="Disqualified","Not applicable",D23="","",J23="","",D23="Active",_xlfn.DAYS(J23,I23))</f>
        <v/>
      </c>
    </row>
    <row r="24" spans="2:11" ht="30" customHeight="1" x14ac:dyDescent="0.2">
      <c r="B24" s="281"/>
      <c r="C24" s="230"/>
      <c r="D24" s="230"/>
      <c r="E24" s="230"/>
      <c r="F24" s="230"/>
      <c r="G24" s="230"/>
      <c r="H24" s="230"/>
      <c r="I24" s="231"/>
      <c r="J24" s="231"/>
      <c r="K24" s="143" t="str" cm="1">
        <f t="array" ref="K24">_xlfn.IFS(D24="Disqualified","Not applicable",D24="","",J24="","",D24="Active",_xlfn.DAYS(J24,I24))</f>
        <v/>
      </c>
    </row>
    <row r="25" spans="2:11" ht="30" customHeight="1" x14ac:dyDescent="0.2">
      <c r="B25" s="281"/>
      <c r="C25" s="230"/>
      <c r="D25" s="230"/>
      <c r="E25" s="230"/>
      <c r="F25" s="230"/>
      <c r="G25" s="230"/>
      <c r="H25" s="230"/>
      <c r="I25" s="231"/>
      <c r="J25" s="231"/>
      <c r="K25" s="143" t="str" cm="1">
        <f t="array" ref="K25">_xlfn.IFS(D25="Disqualified","Not applicable",D25="","",J25="","",D25="Active",_xlfn.DAYS(J25,I25))</f>
        <v/>
      </c>
    </row>
    <row r="26" spans="2:11" ht="30" customHeight="1" x14ac:dyDescent="0.2">
      <c r="B26" s="281"/>
      <c r="C26" s="230"/>
      <c r="D26" s="230"/>
      <c r="E26" s="230"/>
      <c r="F26" s="230"/>
      <c r="G26" s="230"/>
      <c r="H26" s="230"/>
      <c r="I26" s="231"/>
      <c r="J26" s="231"/>
      <c r="K26" s="143" t="str" cm="1">
        <f t="array" ref="K26">_xlfn.IFS(D26="Disqualified","Not applicable",D26="","",J26="","",D26="Active",_xlfn.DAYS(J26,I26))</f>
        <v/>
      </c>
    </row>
    <row r="27" spans="2:11" ht="30" customHeight="1" x14ac:dyDescent="0.2">
      <c r="B27" s="281"/>
      <c r="C27" s="230"/>
      <c r="D27" s="230"/>
      <c r="E27" s="230"/>
      <c r="F27" s="230"/>
      <c r="G27" s="230"/>
      <c r="H27" s="230"/>
      <c r="I27" s="231"/>
      <c r="J27" s="231"/>
      <c r="K27" s="143" t="str" cm="1">
        <f t="array" ref="K27">_xlfn.IFS(D27="Disqualified","Not applicable",D27="","",J27="","",D27="Active",_xlfn.DAYS(J27,I27))</f>
        <v/>
      </c>
    </row>
    <row r="28" spans="2:11" ht="30" customHeight="1" x14ac:dyDescent="0.2">
      <c r="B28" s="281"/>
      <c r="C28" s="230"/>
      <c r="D28" s="230"/>
      <c r="E28" s="230"/>
      <c r="F28" s="230"/>
      <c r="G28" s="230"/>
      <c r="H28" s="230"/>
      <c r="I28" s="231"/>
      <c r="J28" s="231"/>
      <c r="K28" s="143" t="str" cm="1">
        <f t="array" ref="K28">_xlfn.IFS(D28="Disqualified","Not applicable",D28="","",J28="","",D28="Active",_xlfn.DAYS(J28,I28))</f>
        <v/>
      </c>
    </row>
    <row r="29" spans="2:11" ht="30" customHeight="1" x14ac:dyDescent="0.2">
      <c r="B29" s="281"/>
      <c r="C29" s="230"/>
      <c r="D29" s="230"/>
      <c r="E29" s="230"/>
      <c r="F29" s="230"/>
      <c r="G29" s="230"/>
      <c r="H29" s="230"/>
      <c r="I29" s="231"/>
      <c r="J29" s="231"/>
      <c r="K29" s="143" t="str" cm="1">
        <f t="array" ref="K29">_xlfn.IFS(D29="Disqualified","Not applicable",D29="","",J29="","",D29="Active",_xlfn.DAYS(J29,I29))</f>
        <v/>
      </c>
    </row>
    <row r="30" spans="2:11" ht="30" customHeight="1" x14ac:dyDescent="0.2">
      <c r="B30" s="281"/>
      <c r="C30" s="230"/>
      <c r="D30" s="230"/>
      <c r="E30" s="230"/>
      <c r="F30" s="230"/>
      <c r="G30" s="230"/>
      <c r="H30" s="230"/>
      <c r="I30" s="231"/>
      <c r="J30" s="231"/>
      <c r="K30" s="143" t="str" cm="1">
        <f t="array" ref="K30">_xlfn.IFS(D30="Disqualified","Not applicable",D30="","",J30="","",D30="Active",_xlfn.DAYS(J30,I30))</f>
        <v/>
      </c>
    </row>
    <row r="31" spans="2:11" ht="30" customHeight="1" x14ac:dyDescent="0.2">
      <c r="B31" s="281"/>
      <c r="C31" s="230"/>
      <c r="D31" s="230"/>
      <c r="E31" s="230"/>
      <c r="F31" s="230"/>
      <c r="G31" s="230"/>
      <c r="H31" s="230"/>
      <c r="I31" s="231"/>
      <c r="J31" s="231"/>
      <c r="K31" s="143" t="str" cm="1">
        <f t="array" ref="K31">_xlfn.IFS(D31="Disqualified","Not applicable",D31="","",J31="","",D31="Active",_xlfn.DAYS(J31,I31))</f>
        <v/>
      </c>
    </row>
    <row r="32" spans="2:11" ht="30" customHeight="1" x14ac:dyDescent="0.2">
      <c r="B32" s="281"/>
      <c r="C32" s="230"/>
      <c r="D32" s="230"/>
      <c r="E32" s="230"/>
      <c r="F32" s="230"/>
      <c r="G32" s="230"/>
      <c r="H32" s="230"/>
      <c r="I32" s="231"/>
      <c r="J32" s="231"/>
      <c r="K32" s="143" t="str" cm="1">
        <f t="array" ref="K32">_xlfn.IFS(D32="Disqualified","Not applicable",D32="","",J32="","",D32="Active",_xlfn.DAYS(J32,I32))</f>
        <v/>
      </c>
    </row>
    <row r="33" spans="2:11" ht="30" customHeight="1" x14ac:dyDescent="0.2">
      <c r="B33" s="281"/>
      <c r="C33" s="230"/>
      <c r="D33" s="230"/>
      <c r="E33" s="230"/>
      <c r="F33" s="230"/>
      <c r="G33" s="230"/>
      <c r="H33" s="230"/>
      <c r="I33" s="231"/>
      <c r="J33" s="231"/>
      <c r="K33" s="143" t="str" cm="1">
        <f t="array" ref="K33">_xlfn.IFS(D33="Disqualified","Not applicable",D33="","",J33="","",D33="Active",_xlfn.DAYS(J33,I33))</f>
        <v/>
      </c>
    </row>
    <row r="34" spans="2:11" ht="30" customHeight="1" x14ac:dyDescent="0.2">
      <c r="B34" s="281"/>
      <c r="C34" s="230"/>
      <c r="D34" s="230"/>
      <c r="E34" s="230"/>
      <c r="F34" s="230"/>
      <c r="G34" s="230"/>
      <c r="H34" s="230"/>
      <c r="I34" s="231"/>
      <c r="J34" s="231"/>
      <c r="K34" s="143" t="str" cm="1">
        <f t="array" ref="K34">_xlfn.IFS(D34="Disqualified","Not applicable",D34="","",J34="","",D34="Active",_xlfn.DAYS(J34,I34))</f>
        <v/>
      </c>
    </row>
    <row r="35" spans="2:11" ht="30" customHeight="1" x14ac:dyDescent="0.2">
      <c r="B35" s="281"/>
      <c r="C35" s="230"/>
      <c r="D35" s="230"/>
      <c r="E35" s="230"/>
      <c r="F35" s="230"/>
      <c r="G35" s="230"/>
      <c r="H35" s="230"/>
      <c r="I35" s="231"/>
      <c r="J35" s="231"/>
      <c r="K35" s="143" t="str" cm="1">
        <f t="array" ref="K35">_xlfn.IFS(D35="Disqualified","Not applicable",D35="","",J35="","",D35="Active",_xlfn.DAYS(J35,I35))</f>
        <v/>
      </c>
    </row>
    <row r="36" spans="2:11" ht="30" customHeight="1" x14ac:dyDescent="0.2">
      <c r="B36" s="281"/>
      <c r="C36" s="230"/>
      <c r="D36" s="230"/>
      <c r="E36" s="230"/>
      <c r="F36" s="230"/>
      <c r="G36" s="230"/>
      <c r="H36" s="230"/>
      <c r="I36" s="231"/>
      <c r="J36" s="231"/>
      <c r="K36" s="143" t="str" cm="1">
        <f t="array" ref="K36">_xlfn.IFS(D36="Disqualified","Not applicable",D36="","",J36="","",D36="Active",_xlfn.DAYS(J36,I36))</f>
        <v/>
      </c>
    </row>
    <row r="37" spans="2:11" ht="30" customHeight="1" x14ac:dyDescent="0.2">
      <c r="B37" s="281"/>
      <c r="C37" s="230"/>
      <c r="D37" s="230"/>
      <c r="E37" s="230"/>
      <c r="F37" s="230"/>
      <c r="G37" s="230"/>
      <c r="H37" s="230"/>
      <c r="I37" s="231"/>
      <c r="J37" s="231"/>
      <c r="K37" s="143" t="str" cm="1">
        <f t="array" ref="K37">_xlfn.IFS(D37="Disqualified","Not applicable",D37="","",J37="","",D37="Active",_xlfn.DAYS(J37,I37))</f>
        <v/>
      </c>
    </row>
    <row r="38" spans="2:11" ht="30" customHeight="1" x14ac:dyDescent="0.2">
      <c r="B38" s="281"/>
      <c r="C38" s="230"/>
      <c r="D38" s="230"/>
      <c r="E38" s="230"/>
      <c r="F38" s="230"/>
      <c r="G38" s="230"/>
      <c r="H38" s="230"/>
      <c r="I38" s="231"/>
      <c r="J38" s="231"/>
      <c r="K38" s="143" t="str" cm="1">
        <f t="array" ref="K38">_xlfn.IFS(D38="Disqualified","Not applicable",D38="","",J38="","",D38="Active",_xlfn.DAYS(J38,I38))</f>
        <v/>
      </c>
    </row>
    <row r="39" spans="2:11" ht="30" customHeight="1" x14ac:dyDescent="0.2">
      <c r="B39" s="281"/>
      <c r="C39" s="230"/>
      <c r="D39" s="230"/>
      <c r="E39" s="230"/>
      <c r="F39" s="230"/>
      <c r="G39" s="230"/>
      <c r="H39" s="230"/>
      <c r="I39" s="231"/>
      <c r="J39" s="231"/>
      <c r="K39" s="143" t="str" cm="1">
        <f t="array" ref="K39">_xlfn.IFS(D39="Disqualified","Not applicable",D39="","",J39="","",D39="Active",_xlfn.DAYS(J39,I39))</f>
        <v/>
      </c>
    </row>
    <row r="40" spans="2:11" ht="30" customHeight="1" x14ac:dyDescent="0.2">
      <c r="B40" s="281"/>
      <c r="C40" s="230"/>
      <c r="D40" s="230"/>
      <c r="E40" s="230"/>
      <c r="F40" s="230"/>
      <c r="G40" s="230"/>
      <c r="H40" s="230"/>
      <c r="I40" s="231"/>
      <c r="J40" s="231"/>
      <c r="K40" s="143" t="str" cm="1">
        <f t="array" ref="K40">_xlfn.IFS(D40="Disqualified","Not applicable",D40="","",J40="","",D40="Active",_xlfn.DAYS(J40,I40))</f>
        <v/>
      </c>
    </row>
    <row r="41" spans="2:11" ht="30" customHeight="1" x14ac:dyDescent="0.2">
      <c r="B41" s="281"/>
      <c r="C41" s="230"/>
      <c r="D41" s="230"/>
      <c r="E41" s="230"/>
      <c r="F41" s="230"/>
      <c r="G41" s="230"/>
      <c r="H41" s="230"/>
      <c r="I41" s="231"/>
      <c r="J41" s="231"/>
      <c r="K41" s="143" t="str" cm="1">
        <f t="array" ref="K41">_xlfn.IFS(D41="Disqualified","Not applicable",D41="","",J41="","",D41="Active",_xlfn.DAYS(J41,I41))</f>
        <v/>
      </c>
    </row>
    <row r="42" spans="2:11" ht="30" customHeight="1" x14ac:dyDescent="0.2">
      <c r="B42" s="281"/>
      <c r="C42" s="230"/>
      <c r="D42" s="230"/>
      <c r="E42" s="230"/>
      <c r="F42" s="230"/>
      <c r="G42" s="230"/>
      <c r="H42" s="230"/>
      <c r="I42" s="231"/>
      <c r="J42" s="231"/>
      <c r="K42" s="143" t="str" cm="1">
        <f t="array" ref="K42">_xlfn.IFS(D42="Disqualified","Not applicable",D42="","",J42="","",D42="Active",_xlfn.DAYS(J42,I42))</f>
        <v/>
      </c>
    </row>
    <row r="43" spans="2:11" ht="30" customHeight="1" x14ac:dyDescent="0.2">
      <c r="B43" s="281"/>
      <c r="C43" s="230"/>
      <c r="D43" s="230"/>
      <c r="E43" s="230"/>
      <c r="F43" s="230"/>
      <c r="G43" s="230"/>
      <c r="H43" s="230"/>
      <c r="I43" s="231"/>
      <c r="J43" s="231"/>
      <c r="K43" s="143" t="str" cm="1">
        <f t="array" ref="K43">_xlfn.IFS(D43="Disqualified","Not applicable",D43="","",J43="","",D43="Active",_xlfn.DAYS(J43,I43))</f>
        <v/>
      </c>
    </row>
    <row r="44" spans="2:11" ht="30" customHeight="1" x14ac:dyDescent="0.2">
      <c r="B44" s="281"/>
      <c r="C44" s="230"/>
      <c r="D44" s="230"/>
      <c r="E44" s="230"/>
      <c r="F44" s="230"/>
      <c r="G44" s="230"/>
      <c r="H44" s="230"/>
      <c r="I44" s="231"/>
      <c r="J44" s="231"/>
      <c r="K44" s="143" t="str" cm="1">
        <f t="array" ref="K44">_xlfn.IFS(D44="Disqualified","Not applicable",D44="","",J44="","",D44="Active",_xlfn.DAYS(J44,I44))</f>
        <v/>
      </c>
    </row>
    <row r="45" spans="2:11" ht="30" customHeight="1" x14ac:dyDescent="0.2">
      <c r="B45" s="281"/>
      <c r="C45" s="230"/>
      <c r="D45" s="230"/>
      <c r="E45" s="230"/>
      <c r="F45" s="230"/>
      <c r="G45" s="230"/>
      <c r="H45" s="230"/>
      <c r="I45" s="231"/>
      <c r="J45" s="231"/>
      <c r="K45" s="143" t="str" cm="1">
        <f t="array" ref="K45">_xlfn.IFS(D45="Disqualified","Not applicable",D45="","",J45="","",D45="Active",_xlfn.DAYS(J45,I45))</f>
        <v/>
      </c>
    </row>
    <row r="46" spans="2:11" ht="30" customHeight="1" x14ac:dyDescent="0.2">
      <c r="B46" s="281"/>
      <c r="C46" s="230"/>
      <c r="D46" s="230"/>
      <c r="E46" s="230"/>
      <c r="F46" s="230"/>
      <c r="G46" s="230"/>
      <c r="H46" s="230"/>
      <c r="I46" s="231"/>
      <c r="J46" s="231"/>
      <c r="K46" s="143" t="str" cm="1">
        <f t="array" ref="K46">_xlfn.IFS(D46="Disqualified","Not applicable",D46="","",J46="","",D46="Active",_xlfn.DAYS(J46,I46))</f>
        <v/>
      </c>
    </row>
    <row r="47" spans="2:11" ht="30" customHeight="1" x14ac:dyDescent="0.2">
      <c r="B47" s="281"/>
      <c r="C47" s="230"/>
      <c r="D47" s="230"/>
      <c r="E47" s="230"/>
      <c r="F47" s="230"/>
      <c r="G47" s="230"/>
      <c r="H47" s="230"/>
      <c r="I47" s="231"/>
      <c r="J47" s="231"/>
      <c r="K47" s="143" t="str" cm="1">
        <f t="array" ref="K47">_xlfn.IFS(D47="Disqualified","Not applicable",D47="","",J47="","",D47="Active",_xlfn.DAYS(J47,I47))</f>
        <v/>
      </c>
    </row>
    <row r="48" spans="2:11" ht="30" customHeight="1" x14ac:dyDescent="0.2">
      <c r="B48" s="281"/>
      <c r="C48" s="230"/>
      <c r="D48" s="230"/>
      <c r="E48" s="230"/>
      <c r="F48" s="230"/>
      <c r="G48" s="230"/>
      <c r="H48" s="230"/>
      <c r="I48" s="231"/>
      <c r="J48" s="231"/>
      <c r="K48" s="143" t="str" cm="1">
        <f t="array" ref="K48">_xlfn.IFS(D48="Disqualified","Not applicable",D48="","",J48="","",D48="Active",_xlfn.DAYS(J48,I48))</f>
        <v/>
      </c>
    </row>
    <row r="49" spans="2:11" ht="30" customHeight="1" x14ac:dyDescent="0.2">
      <c r="B49" s="281"/>
      <c r="C49" s="230"/>
      <c r="D49" s="230"/>
      <c r="E49" s="230"/>
      <c r="F49" s="230"/>
      <c r="G49" s="230"/>
      <c r="H49" s="230"/>
      <c r="I49" s="231"/>
      <c r="J49" s="231"/>
      <c r="K49" s="143" t="str" cm="1">
        <f t="array" ref="K49">_xlfn.IFS(D49="Disqualified","Not applicable",D49="","",J49="","",D49="Active",_xlfn.DAYS(J49,I49))</f>
        <v/>
      </c>
    </row>
    <row r="50" spans="2:11" ht="30" customHeight="1" x14ac:dyDescent="0.2">
      <c r="B50" s="281"/>
      <c r="C50" s="230"/>
      <c r="D50" s="230"/>
      <c r="E50" s="230"/>
      <c r="F50" s="230"/>
      <c r="G50" s="230"/>
      <c r="H50" s="230"/>
      <c r="I50" s="231"/>
      <c r="J50" s="231"/>
      <c r="K50" s="143" t="str" cm="1">
        <f t="array" ref="K50">_xlfn.IFS(D50="Disqualified","Not applicable",D50="","",J50="","",D50="Active",_xlfn.DAYS(J50,I50))</f>
        <v/>
      </c>
    </row>
    <row r="51" spans="2:11" ht="30" customHeight="1" x14ac:dyDescent="0.2">
      <c r="B51" s="281"/>
      <c r="C51" s="230"/>
      <c r="D51" s="230"/>
      <c r="E51" s="230"/>
      <c r="F51" s="230"/>
      <c r="G51" s="230"/>
      <c r="H51" s="230"/>
      <c r="I51" s="231"/>
      <c r="J51" s="231"/>
      <c r="K51" s="143" t="str" cm="1">
        <f t="array" ref="K51">_xlfn.IFS(D51="Disqualified","Not applicable",D51="","",J51="","",D51="Active",_xlfn.DAYS(J51,I51))</f>
        <v/>
      </c>
    </row>
    <row r="52" spans="2:11" ht="30" customHeight="1" x14ac:dyDescent="0.2">
      <c r="B52" s="281"/>
      <c r="C52" s="230"/>
      <c r="D52" s="230"/>
      <c r="E52" s="230"/>
      <c r="F52" s="230"/>
      <c r="G52" s="230"/>
      <c r="H52" s="230"/>
      <c r="I52" s="231"/>
      <c r="J52" s="231"/>
      <c r="K52" s="143" t="str" cm="1">
        <f t="array" ref="K52">_xlfn.IFS(D52="Disqualified","Not applicable",D52="","",J52="","",D52="Active",_xlfn.DAYS(J52,I52))</f>
        <v/>
      </c>
    </row>
    <row r="53" spans="2:11" ht="30" customHeight="1" x14ac:dyDescent="0.2">
      <c r="B53" s="281"/>
      <c r="C53" s="230"/>
      <c r="D53" s="230"/>
      <c r="E53" s="230"/>
      <c r="F53" s="230"/>
      <c r="G53" s="230"/>
      <c r="H53" s="230"/>
      <c r="I53" s="231"/>
      <c r="J53" s="231"/>
      <c r="K53" s="143" t="str" cm="1">
        <f t="array" ref="K53">_xlfn.IFS(D53="Disqualified","Not applicable",D53="","",J53="","",D53="Active",_xlfn.DAYS(J53,I53))</f>
        <v/>
      </c>
    </row>
    <row r="54" spans="2:11" ht="30" customHeight="1" x14ac:dyDescent="0.2">
      <c r="B54" s="281"/>
      <c r="C54" s="230"/>
      <c r="D54" s="230"/>
      <c r="E54" s="230"/>
      <c r="F54" s="230"/>
      <c r="G54" s="230"/>
      <c r="H54" s="230"/>
      <c r="I54" s="231"/>
      <c r="J54" s="231"/>
      <c r="K54" s="143" t="str" cm="1">
        <f t="array" ref="K54">_xlfn.IFS(D54="Disqualified","Not applicable",D54="","",J54="","",D54="Active",_xlfn.DAYS(J54,I54))</f>
        <v/>
      </c>
    </row>
    <row r="55" spans="2:11" ht="30" customHeight="1" x14ac:dyDescent="0.2">
      <c r="B55" s="281"/>
      <c r="C55" s="230"/>
      <c r="D55" s="230"/>
      <c r="E55" s="230"/>
      <c r="F55" s="230"/>
      <c r="G55" s="230"/>
      <c r="H55" s="230"/>
      <c r="I55" s="231"/>
      <c r="J55" s="231"/>
      <c r="K55" s="143" t="str" cm="1">
        <f t="array" ref="K55">_xlfn.IFS(D55="Disqualified","Not applicable",D55="","",J55="","",D55="Active",_xlfn.DAYS(J55,I55))</f>
        <v/>
      </c>
    </row>
    <row r="56" spans="2:11" ht="30" customHeight="1" x14ac:dyDescent="0.2">
      <c r="B56" s="281"/>
      <c r="C56" s="230"/>
      <c r="D56" s="230"/>
      <c r="E56" s="230"/>
      <c r="F56" s="230"/>
      <c r="G56" s="230"/>
      <c r="H56" s="230"/>
      <c r="I56" s="231"/>
      <c r="J56" s="231"/>
      <c r="K56" s="143" t="str" cm="1">
        <f t="array" ref="K56">_xlfn.IFS(D56="Disqualified","Not applicable",D56="","",J56="","",D56="Active",_xlfn.DAYS(J56,I56))</f>
        <v/>
      </c>
    </row>
    <row r="57" spans="2:11" ht="30" customHeight="1" x14ac:dyDescent="0.2">
      <c r="B57" s="281"/>
      <c r="C57" s="230"/>
      <c r="D57" s="230"/>
      <c r="E57" s="230"/>
      <c r="F57" s="230"/>
      <c r="G57" s="230"/>
      <c r="H57" s="230"/>
      <c r="I57" s="231"/>
      <c r="J57" s="231"/>
      <c r="K57" s="143" t="str" cm="1">
        <f t="array" ref="K57">_xlfn.IFS(D57="Disqualified","Not applicable",D57="","",J57="","",D57="Active",_xlfn.DAYS(J57,I57))</f>
        <v/>
      </c>
    </row>
    <row r="58" spans="2:11" ht="30" customHeight="1" x14ac:dyDescent="0.2">
      <c r="B58" s="281"/>
      <c r="C58" s="230"/>
      <c r="D58" s="230"/>
      <c r="E58" s="230"/>
      <c r="F58" s="230"/>
      <c r="G58" s="230"/>
      <c r="H58" s="230"/>
      <c r="I58" s="231"/>
      <c r="J58" s="231"/>
      <c r="K58" s="143" t="str" cm="1">
        <f t="array" ref="K58">_xlfn.IFS(D58="Disqualified","Not applicable",D58="","",J58="","",D58="Active",_xlfn.DAYS(J58,I58))</f>
        <v/>
      </c>
    </row>
    <row r="59" spans="2:11" ht="30" customHeight="1" x14ac:dyDescent="0.2">
      <c r="B59" s="281"/>
      <c r="C59" s="230"/>
      <c r="D59" s="230"/>
      <c r="E59" s="230"/>
      <c r="F59" s="230"/>
      <c r="G59" s="230"/>
      <c r="H59" s="230"/>
      <c r="I59" s="231"/>
      <c r="J59" s="231"/>
      <c r="K59" s="143" t="str" cm="1">
        <f t="array" ref="K59">_xlfn.IFS(D59="Disqualified","Not applicable",D59="","",J59="","",D59="Active",_xlfn.DAYS(J59,I59))</f>
        <v/>
      </c>
    </row>
    <row r="60" spans="2:11" ht="30" customHeight="1" x14ac:dyDescent="0.2">
      <c r="B60" s="281"/>
      <c r="C60" s="230"/>
      <c r="D60" s="230"/>
      <c r="E60" s="230"/>
      <c r="F60" s="230"/>
      <c r="G60" s="230"/>
      <c r="H60" s="230"/>
      <c r="I60" s="231"/>
      <c r="J60" s="231"/>
      <c r="K60" s="143" t="str" cm="1">
        <f t="array" ref="K60">_xlfn.IFS(D60="Disqualified","Not applicable",D60="","",J60="","",D60="Active",_xlfn.DAYS(J60,I60))</f>
        <v/>
      </c>
    </row>
    <row r="61" spans="2:11" ht="30" customHeight="1" x14ac:dyDescent="0.2">
      <c r="B61" s="281"/>
      <c r="C61" s="230"/>
      <c r="D61" s="230"/>
      <c r="E61" s="230"/>
      <c r="F61" s="230"/>
      <c r="G61" s="230"/>
      <c r="H61" s="230"/>
      <c r="I61" s="231"/>
      <c r="J61" s="231"/>
      <c r="K61" s="143" t="str" cm="1">
        <f t="array" ref="K61">_xlfn.IFS(D61="Disqualified","Not applicable",D61="","",J61="","",D61="Active",_xlfn.DAYS(J61,I61))</f>
        <v/>
      </c>
    </row>
    <row r="62" spans="2:11" ht="30" customHeight="1" x14ac:dyDescent="0.2">
      <c r="B62" s="281"/>
      <c r="C62" s="230"/>
      <c r="D62" s="230"/>
      <c r="E62" s="230"/>
      <c r="F62" s="230"/>
      <c r="G62" s="230"/>
      <c r="H62" s="230"/>
      <c r="I62" s="231"/>
      <c r="J62" s="231"/>
      <c r="K62" s="143" t="str" cm="1">
        <f t="array" ref="K62">_xlfn.IFS(D62="Disqualified","Not applicable",D62="","",J62="","",D62="Active",_xlfn.DAYS(J62,I62))</f>
        <v/>
      </c>
    </row>
    <row r="63" spans="2:11" ht="30" customHeight="1" x14ac:dyDescent="0.2">
      <c r="B63" s="281"/>
      <c r="C63" s="230"/>
      <c r="D63" s="230"/>
      <c r="E63" s="230"/>
      <c r="F63" s="230"/>
      <c r="G63" s="230"/>
      <c r="H63" s="230"/>
      <c r="I63" s="231"/>
      <c r="J63" s="231"/>
      <c r="K63" s="143" t="str" cm="1">
        <f t="array" ref="K63">_xlfn.IFS(D63="Disqualified","Not applicable",D63="","",J63="","",D63="Active",_xlfn.DAYS(J63,I63))</f>
        <v/>
      </c>
    </row>
    <row r="64" spans="2:11" ht="30" customHeight="1" x14ac:dyDescent="0.2">
      <c r="B64" s="281"/>
      <c r="C64" s="230"/>
      <c r="D64" s="230"/>
      <c r="E64" s="230"/>
      <c r="F64" s="230"/>
      <c r="G64" s="230"/>
      <c r="H64" s="230"/>
      <c r="I64" s="231"/>
      <c r="J64" s="231"/>
      <c r="K64" s="143" t="str" cm="1">
        <f t="array" ref="K64">_xlfn.IFS(D64="Disqualified","Not applicable",D64="","",J64="","",D64="Active",_xlfn.DAYS(J64,I64))</f>
        <v/>
      </c>
    </row>
    <row r="65" spans="2:11" ht="30" customHeight="1" x14ac:dyDescent="0.2">
      <c r="B65" s="281"/>
      <c r="C65" s="230"/>
      <c r="D65" s="230"/>
      <c r="E65" s="230"/>
      <c r="F65" s="230"/>
      <c r="G65" s="230"/>
      <c r="H65" s="230"/>
      <c r="I65" s="231"/>
      <c r="J65" s="231"/>
      <c r="K65" s="143" t="str" cm="1">
        <f t="array" ref="K65">_xlfn.IFS(D65="Disqualified","Not applicable",D65="","",J65="","",D65="Active",_xlfn.DAYS(J65,I65))</f>
        <v/>
      </c>
    </row>
    <row r="66" spans="2:11" ht="30" customHeight="1" x14ac:dyDescent="0.2">
      <c r="B66" s="281"/>
      <c r="C66" s="230"/>
      <c r="D66" s="230"/>
      <c r="E66" s="230"/>
      <c r="F66" s="230"/>
      <c r="G66" s="230"/>
      <c r="H66" s="230"/>
      <c r="I66" s="231"/>
      <c r="J66" s="231"/>
      <c r="K66" s="143" t="str" cm="1">
        <f t="array" ref="K66">_xlfn.IFS(D66="Disqualified","Not applicable",D66="","",J66="","",D66="Active",_xlfn.DAYS(J66,I66))</f>
        <v/>
      </c>
    </row>
    <row r="67" spans="2:11" ht="30" customHeight="1" x14ac:dyDescent="0.2">
      <c r="B67" s="281"/>
      <c r="C67" s="230"/>
      <c r="D67" s="230"/>
      <c r="E67" s="230"/>
      <c r="F67" s="230"/>
      <c r="G67" s="230"/>
      <c r="H67" s="230"/>
      <c r="I67" s="231"/>
      <c r="J67" s="231"/>
      <c r="K67" s="143" t="str" cm="1">
        <f t="array" ref="K67">_xlfn.IFS(D67="Disqualified","Not applicable",D67="","",J67="","",D67="Active",_xlfn.DAYS(J67,I67))</f>
        <v/>
      </c>
    </row>
    <row r="68" spans="2:11" ht="30" customHeight="1" x14ac:dyDescent="0.2">
      <c r="B68" s="281"/>
      <c r="C68" s="230"/>
      <c r="D68" s="230"/>
      <c r="E68" s="230"/>
      <c r="F68" s="230"/>
      <c r="G68" s="230"/>
      <c r="H68" s="230"/>
      <c r="I68" s="231"/>
      <c r="J68" s="231"/>
      <c r="K68" s="143" t="str" cm="1">
        <f t="array" ref="K68">_xlfn.IFS(D68="Disqualified","Not applicable",D68="","",J68="","",D68="Active",_xlfn.DAYS(J68,I68))</f>
        <v/>
      </c>
    </row>
    <row r="69" spans="2:11" ht="30" customHeight="1" x14ac:dyDescent="0.2">
      <c r="B69" s="281"/>
      <c r="C69" s="230"/>
      <c r="D69" s="230"/>
      <c r="E69" s="230"/>
      <c r="F69" s="230"/>
      <c r="G69" s="230"/>
      <c r="H69" s="230"/>
      <c r="I69" s="231"/>
      <c r="J69" s="231"/>
      <c r="K69" s="143" t="str" cm="1">
        <f t="array" ref="K69">_xlfn.IFS(D69="Disqualified","Not applicable",D69="","",J69="","",D69="Active",_xlfn.DAYS(J69,I69))</f>
        <v/>
      </c>
    </row>
    <row r="70" spans="2:11" ht="30" customHeight="1" x14ac:dyDescent="0.2">
      <c r="B70" s="281"/>
      <c r="C70" s="230"/>
      <c r="D70" s="230"/>
      <c r="E70" s="230"/>
      <c r="F70" s="230"/>
      <c r="G70" s="230"/>
      <c r="H70" s="230"/>
      <c r="I70" s="231"/>
      <c r="J70" s="231"/>
      <c r="K70" s="143" t="str" cm="1">
        <f t="array" ref="K70">_xlfn.IFS(D70="Disqualified","Not applicable",D70="","",J70="","",D70="Active",_xlfn.DAYS(J70,I70))</f>
        <v/>
      </c>
    </row>
    <row r="71" spans="2:11" ht="30" customHeight="1" x14ac:dyDescent="0.2">
      <c r="B71" s="281"/>
      <c r="C71" s="230"/>
      <c r="D71" s="230"/>
      <c r="E71" s="230"/>
      <c r="F71" s="230"/>
      <c r="G71" s="230"/>
      <c r="H71" s="230"/>
      <c r="I71" s="231"/>
      <c r="J71" s="231"/>
      <c r="K71" s="143" t="str" cm="1">
        <f t="array" ref="K71">_xlfn.IFS(D71="Disqualified","Not applicable",D71="","",J71="","",D71="Active",_xlfn.DAYS(J71,I71))</f>
        <v/>
      </c>
    </row>
    <row r="72" spans="2:11" ht="30" customHeight="1" x14ac:dyDescent="0.2">
      <c r="B72" s="281"/>
      <c r="C72" s="230"/>
      <c r="D72" s="230"/>
      <c r="E72" s="230"/>
      <c r="F72" s="230"/>
      <c r="G72" s="230"/>
      <c r="H72" s="230"/>
      <c r="I72" s="231"/>
      <c r="J72" s="231"/>
      <c r="K72" s="143" t="str" cm="1">
        <f t="array" ref="K72">_xlfn.IFS(D72="Disqualified","Not applicable",D72="","",J72="","",D72="Active",_xlfn.DAYS(J72,I72))</f>
        <v/>
      </c>
    </row>
    <row r="73" spans="2:11" ht="30" customHeight="1" x14ac:dyDescent="0.2">
      <c r="B73" s="281"/>
      <c r="C73" s="230"/>
      <c r="D73" s="230"/>
      <c r="E73" s="230"/>
      <c r="F73" s="230"/>
      <c r="G73" s="230"/>
      <c r="H73" s="230"/>
      <c r="I73" s="231"/>
      <c r="J73" s="231"/>
      <c r="K73" s="143" t="str" cm="1">
        <f t="array" ref="K73">_xlfn.IFS(D73="Disqualified","Not applicable",D73="","",J73="","",D73="Active",_xlfn.DAYS(J73,I73))</f>
        <v/>
      </c>
    </row>
    <row r="74" spans="2:11" ht="30" customHeight="1" x14ac:dyDescent="0.2">
      <c r="B74" s="281"/>
      <c r="C74" s="230"/>
      <c r="D74" s="230"/>
      <c r="E74" s="230"/>
      <c r="F74" s="230"/>
      <c r="G74" s="230"/>
      <c r="H74" s="230"/>
      <c r="I74" s="231"/>
      <c r="J74" s="231"/>
      <c r="K74" s="143" t="str" cm="1">
        <f t="array" ref="K74">_xlfn.IFS(D74="Disqualified","Not applicable",D74="","",J74="","",D74="Active",_xlfn.DAYS(J74,I74))</f>
        <v/>
      </c>
    </row>
    <row r="75" spans="2:11" ht="30" customHeight="1" x14ac:dyDescent="0.2">
      <c r="B75" s="281"/>
      <c r="C75" s="230"/>
      <c r="D75" s="230"/>
      <c r="E75" s="230"/>
      <c r="F75" s="230"/>
      <c r="G75" s="230"/>
      <c r="H75" s="230"/>
      <c r="I75" s="231"/>
      <c r="J75" s="231"/>
      <c r="K75" s="143" t="str" cm="1">
        <f t="array" ref="K75">_xlfn.IFS(D75="Disqualified","Not applicable",D75="","",J75="","",D75="Active",_xlfn.DAYS(J75,I75))</f>
        <v/>
      </c>
    </row>
    <row r="76" spans="2:11" ht="30" customHeight="1" x14ac:dyDescent="0.2">
      <c r="B76" s="281"/>
      <c r="C76" s="230"/>
      <c r="D76" s="230"/>
      <c r="E76" s="230"/>
      <c r="F76" s="230"/>
      <c r="G76" s="230"/>
      <c r="H76" s="230"/>
      <c r="I76" s="231"/>
      <c r="J76" s="231"/>
      <c r="K76" s="143" t="str" cm="1">
        <f t="array" ref="K76">_xlfn.IFS(D76="Disqualified","Not applicable",D76="","",J76="","",D76="Active",_xlfn.DAYS(J76,I76))</f>
        <v/>
      </c>
    </row>
    <row r="77" spans="2:11" ht="30" customHeight="1" x14ac:dyDescent="0.2">
      <c r="B77" s="281"/>
      <c r="C77" s="230"/>
      <c r="D77" s="230"/>
      <c r="E77" s="230"/>
      <c r="F77" s="230"/>
      <c r="G77" s="230"/>
      <c r="H77" s="230"/>
      <c r="I77" s="231"/>
      <c r="J77" s="231"/>
      <c r="K77" s="143" t="str" cm="1">
        <f t="array" ref="K77">_xlfn.IFS(D77="Disqualified","Not applicable",D77="","",J77="","",D77="Active",_xlfn.DAYS(J77,I77))</f>
        <v/>
      </c>
    </row>
    <row r="78" spans="2:11" ht="30" customHeight="1" x14ac:dyDescent="0.2">
      <c r="B78" s="281"/>
      <c r="C78" s="230"/>
      <c r="D78" s="230"/>
      <c r="E78" s="230"/>
      <c r="F78" s="230"/>
      <c r="G78" s="230"/>
      <c r="H78" s="230"/>
      <c r="I78" s="231"/>
      <c r="J78" s="231"/>
      <c r="K78" s="143" t="str" cm="1">
        <f t="array" ref="K78">_xlfn.IFS(D78="Disqualified","Not applicable",D78="","",J78="","",D78="Active",_xlfn.DAYS(J78,I78))</f>
        <v/>
      </c>
    </row>
    <row r="79" spans="2:11" ht="30" customHeight="1" x14ac:dyDescent="0.2">
      <c r="B79" s="281"/>
      <c r="C79" s="230"/>
      <c r="D79" s="230"/>
      <c r="E79" s="230"/>
      <c r="F79" s="230"/>
      <c r="G79" s="230"/>
      <c r="H79" s="230"/>
      <c r="I79" s="231"/>
      <c r="J79" s="231"/>
      <c r="K79" s="143" t="str" cm="1">
        <f t="array" ref="K79">_xlfn.IFS(D79="Disqualified","Not applicable",D79="","",J79="","",D79="Active",_xlfn.DAYS(J79,I79))</f>
        <v/>
      </c>
    </row>
    <row r="80" spans="2:11" ht="30" customHeight="1" x14ac:dyDescent="0.2">
      <c r="B80" s="281"/>
      <c r="C80" s="230"/>
      <c r="D80" s="230"/>
      <c r="E80" s="230"/>
      <c r="F80" s="230"/>
      <c r="G80" s="230"/>
      <c r="H80" s="230"/>
      <c r="I80" s="231"/>
      <c r="J80" s="231"/>
      <c r="K80" s="143" t="str" cm="1">
        <f t="array" ref="K80">_xlfn.IFS(D80="Disqualified","Not applicable",D80="","",J80="","",D80="Active",_xlfn.DAYS(J80,I80))</f>
        <v/>
      </c>
    </row>
    <row r="81" spans="2:11" ht="30" customHeight="1" x14ac:dyDescent="0.2">
      <c r="B81" s="281"/>
      <c r="C81" s="230"/>
      <c r="D81" s="230"/>
      <c r="E81" s="230"/>
      <c r="F81" s="230"/>
      <c r="G81" s="230"/>
      <c r="H81" s="230"/>
      <c r="I81" s="231"/>
      <c r="J81" s="231"/>
      <c r="K81" s="143" t="str" cm="1">
        <f t="array" ref="K81">_xlfn.IFS(D81="Disqualified","Not applicable",D81="","",J81="","",D81="Active",_xlfn.DAYS(J81,I81))</f>
        <v/>
      </c>
    </row>
    <row r="82" spans="2:11" ht="30" customHeight="1" x14ac:dyDescent="0.2">
      <c r="B82" s="281"/>
      <c r="C82" s="230"/>
      <c r="D82" s="230"/>
      <c r="E82" s="230"/>
      <c r="F82" s="230"/>
      <c r="G82" s="230"/>
      <c r="H82" s="230"/>
      <c r="I82" s="231"/>
      <c r="J82" s="231"/>
      <c r="K82" s="143" t="str" cm="1">
        <f t="array" ref="K82">_xlfn.IFS(D82="Disqualified","Not applicable",D82="","",J82="","",D82="Active",_xlfn.DAYS(J82,I82))</f>
        <v/>
      </c>
    </row>
    <row r="83" spans="2:11" ht="30" customHeight="1" x14ac:dyDescent="0.2">
      <c r="B83" s="281"/>
      <c r="C83" s="230"/>
      <c r="D83" s="230"/>
      <c r="E83" s="230"/>
      <c r="F83" s="230"/>
      <c r="G83" s="230"/>
      <c r="H83" s="230"/>
      <c r="I83" s="231"/>
      <c r="J83" s="231"/>
      <c r="K83" s="143" t="str" cm="1">
        <f t="array" ref="K83">_xlfn.IFS(D83="Disqualified","Not applicable",D83="","",J83="","",D83="Active",_xlfn.DAYS(J83,I83))</f>
        <v/>
      </c>
    </row>
    <row r="84" spans="2:11" ht="30" customHeight="1" x14ac:dyDescent="0.2">
      <c r="B84" s="281"/>
      <c r="C84" s="230"/>
      <c r="D84" s="230"/>
      <c r="E84" s="230"/>
      <c r="F84" s="230"/>
      <c r="G84" s="230"/>
      <c r="H84" s="230"/>
      <c r="I84" s="231"/>
      <c r="J84" s="231"/>
      <c r="K84" s="143" t="str" cm="1">
        <f t="array" ref="K84">_xlfn.IFS(D84="Disqualified","Not applicable",D84="","",J84="","",D84="Active",_xlfn.DAYS(J84,I84))</f>
        <v/>
      </c>
    </row>
    <row r="85" spans="2:11" ht="30" customHeight="1" x14ac:dyDescent="0.2">
      <c r="B85" s="281"/>
      <c r="C85" s="230"/>
      <c r="D85" s="230"/>
      <c r="E85" s="230"/>
      <c r="F85" s="230"/>
      <c r="G85" s="230"/>
      <c r="H85" s="230"/>
      <c r="I85" s="231"/>
      <c r="J85" s="231"/>
      <c r="K85" s="143" t="str" cm="1">
        <f t="array" ref="K85">_xlfn.IFS(D85="Disqualified","Not applicable",D85="","",J85="","",D85="Active",_xlfn.DAYS(J85,I85))</f>
        <v/>
      </c>
    </row>
    <row r="86" spans="2:11" ht="30" customHeight="1" x14ac:dyDescent="0.2">
      <c r="B86" s="281"/>
      <c r="C86" s="230"/>
      <c r="D86" s="230"/>
      <c r="E86" s="230"/>
      <c r="F86" s="230"/>
      <c r="G86" s="230"/>
      <c r="H86" s="230"/>
      <c r="I86" s="231"/>
      <c r="J86" s="231"/>
      <c r="K86" s="143" t="str" cm="1">
        <f t="array" ref="K86">_xlfn.IFS(D86="Disqualified","Not applicable",D86="","",J86="","",D86="Active",_xlfn.DAYS(J86,I86))</f>
        <v/>
      </c>
    </row>
    <row r="87" spans="2:11" ht="30" customHeight="1" x14ac:dyDescent="0.2">
      <c r="B87" s="281"/>
      <c r="C87" s="230"/>
      <c r="D87" s="230"/>
      <c r="E87" s="230"/>
      <c r="F87" s="230"/>
      <c r="G87" s="230"/>
      <c r="H87" s="230"/>
      <c r="I87" s="231"/>
      <c r="J87" s="231"/>
      <c r="K87" s="143" t="str" cm="1">
        <f t="array" ref="K87">_xlfn.IFS(D87="Disqualified","Not applicable",D87="","",J87="","",D87="Active",_xlfn.DAYS(J87,I87))</f>
        <v/>
      </c>
    </row>
    <row r="88" spans="2:11" ht="30" customHeight="1" x14ac:dyDescent="0.2">
      <c r="B88" s="281"/>
      <c r="C88" s="230"/>
      <c r="D88" s="230"/>
      <c r="E88" s="230"/>
      <c r="F88" s="230"/>
      <c r="G88" s="230"/>
      <c r="H88" s="230"/>
      <c r="I88" s="231"/>
      <c r="J88" s="231"/>
      <c r="K88" s="143" t="str" cm="1">
        <f t="array" ref="K88">_xlfn.IFS(D88="Disqualified","Not applicable",D88="","",J88="","",D88="Active",_xlfn.DAYS(J88,I88))</f>
        <v/>
      </c>
    </row>
    <row r="89" spans="2:11" ht="30" customHeight="1" x14ac:dyDescent="0.2">
      <c r="B89" s="281"/>
      <c r="C89" s="230"/>
      <c r="D89" s="230"/>
      <c r="E89" s="230"/>
      <c r="F89" s="230"/>
      <c r="G89" s="230"/>
      <c r="H89" s="230"/>
      <c r="I89" s="231"/>
      <c r="J89" s="231"/>
      <c r="K89" s="143" t="str" cm="1">
        <f t="array" ref="K89">_xlfn.IFS(D89="Disqualified","Not applicable",D89="","",J89="","",D89="Active",_xlfn.DAYS(J89,I89))</f>
        <v/>
      </c>
    </row>
    <row r="90" spans="2:11" ht="30" customHeight="1" x14ac:dyDescent="0.2">
      <c r="B90" s="281"/>
      <c r="C90" s="230"/>
      <c r="D90" s="230"/>
      <c r="E90" s="230"/>
      <c r="F90" s="230"/>
      <c r="G90" s="230"/>
      <c r="H90" s="230"/>
      <c r="I90" s="231"/>
      <c r="J90" s="231"/>
      <c r="K90" s="143" t="str" cm="1">
        <f t="array" ref="K90">_xlfn.IFS(D90="Disqualified","Not applicable",D90="","",J90="","",D90="Active",_xlfn.DAYS(J90,I90))</f>
        <v/>
      </c>
    </row>
    <row r="91" spans="2:11" ht="30" customHeight="1" x14ac:dyDescent="0.2">
      <c r="B91" s="281"/>
      <c r="C91" s="230"/>
      <c r="D91" s="230"/>
      <c r="E91" s="230"/>
      <c r="F91" s="230"/>
      <c r="G91" s="230"/>
      <c r="H91" s="230"/>
      <c r="I91" s="231"/>
      <c r="J91" s="231"/>
      <c r="K91" s="143" t="str" cm="1">
        <f t="array" ref="K91">_xlfn.IFS(D91="Disqualified","Not applicable",D91="","",J91="","",D91="Active",_xlfn.DAYS(J91,I91))</f>
        <v/>
      </c>
    </row>
    <row r="92" spans="2:11" ht="30" customHeight="1" x14ac:dyDescent="0.2">
      <c r="B92" s="281"/>
      <c r="C92" s="230"/>
      <c r="D92" s="230"/>
      <c r="E92" s="230"/>
      <c r="F92" s="230"/>
      <c r="G92" s="230"/>
      <c r="H92" s="230"/>
      <c r="I92" s="231"/>
      <c r="J92" s="231"/>
      <c r="K92" s="143" t="str" cm="1">
        <f t="array" ref="K92">_xlfn.IFS(D92="Disqualified","Not applicable",D92="","",J92="","",D92="Active",_xlfn.DAYS(J92,I92))</f>
        <v/>
      </c>
    </row>
    <row r="93" spans="2:11" ht="30" customHeight="1" x14ac:dyDescent="0.2">
      <c r="B93" s="281"/>
      <c r="C93" s="230"/>
      <c r="D93" s="230"/>
      <c r="E93" s="230"/>
      <c r="F93" s="230"/>
      <c r="G93" s="230"/>
      <c r="H93" s="230"/>
      <c r="I93" s="231"/>
      <c r="J93" s="231"/>
      <c r="K93" s="143" t="str" cm="1">
        <f t="array" ref="K93">_xlfn.IFS(D93="Disqualified","Not applicable",D93="","",J93="","",D93="Active",_xlfn.DAYS(J93,I93))</f>
        <v/>
      </c>
    </row>
    <row r="94" spans="2:11" ht="30" customHeight="1" x14ac:dyDescent="0.2">
      <c r="B94" s="281"/>
      <c r="C94" s="230"/>
      <c r="D94" s="230"/>
      <c r="E94" s="230"/>
      <c r="F94" s="230"/>
      <c r="G94" s="230"/>
      <c r="H94" s="230"/>
      <c r="I94" s="231"/>
      <c r="J94" s="231"/>
      <c r="K94" s="143" t="str" cm="1">
        <f t="array" ref="K94">_xlfn.IFS(D94="Disqualified","Not applicable",D94="","",J94="","",D94="Active",_xlfn.DAYS(J94,I94))</f>
        <v/>
      </c>
    </row>
    <row r="95" spans="2:11" ht="30" customHeight="1" x14ac:dyDescent="0.2">
      <c r="B95" s="281"/>
      <c r="C95" s="230"/>
      <c r="D95" s="230"/>
      <c r="E95" s="230"/>
      <c r="F95" s="230"/>
      <c r="G95" s="230"/>
      <c r="H95" s="230"/>
      <c r="I95" s="231"/>
      <c r="J95" s="231"/>
      <c r="K95" s="143" t="str" cm="1">
        <f t="array" ref="K95">_xlfn.IFS(D95="Disqualified","Not applicable",D95="","",J95="","",D95="Active",_xlfn.DAYS(J95,I95))</f>
        <v/>
      </c>
    </row>
    <row r="96" spans="2:11" ht="30" customHeight="1" x14ac:dyDescent="0.2">
      <c r="B96" s="281"/>
      <c r="C96" s="230"/>
      <c r="D96" s="230"/>
      <c r="E96" s="230"/>
      <c r="F96" s="230"/>
      <c r="G96" s="230"/>
      <c r="H96" s="230"/>
      <c r="I96" s="231"/>
      <c r="J96" s="231"/>
      <c r="K96" s="143" t="str" cm="1">
        <f t="array" ref="K96">_xlfn.IFS(D96="Disqualified","Not applicable",D96="","",J96="","",D96="Active",_xlfn.DAYS(J96,I96))</f>
        <v/>
      </c>
    </row>
    <row r="97" spans="2:11" ht="30" customHeight="1" x14ac:dyDescent="0.2">
      <c r="B97" s="281"/>
      <c r="C97" s="230"/>
      <c r="D97" s="230"/>
      <c r="E97" s="230"/>
      <c r="F97" s="230"/>
      <c r="G97" s="230"/>
      <c r="H97" s="230"/>
      <c r="I97" s="231"/>
      <c r="J97" s="231"/>
      <c r="K97" s="143" t="str" cm="1">
        <f t="array" ref="K97">_xlfn.IFS(D97="Disqualified","Not applicable",D97="","",J97="","",D97="Active",_xlfn.DAYS(J97,I97))</f>
        <v/>
      </c>
    </row>
    <row r="98" spans="2:11" ht="30" customHeight="1" x14ac:dyDescent="0.2">
      <c r="B98" s="281"/>
      <c r="C98" s="230"/>
      <c r="D98" s="230"/>
      <c r="E98" s="230"/>
      <c r="F98" s="230"/>
      <c r="G98" s="230"/>
      <c r="H98" s="230"/>
      <c r="I98" s="231"/>
      <c r="J98" s="231"/>
      <c r="K98" s="143" t="str" cm="1">
        <f t="array" ref="K98">_xlfn.IFS(D98="Disqualified","Not applicable",D98="","",J98="","",D98="Active",_xlfn.DAYS(J98,I98))</f>
        <v/>
      </c>
    </row>
    <row r="99" spans="2:11" ht="30" customHeight="1" x14ac:dyDescent="0.2">
      <c r="B99" s="281"/>
      <c r="C99" s="230"/>
      <c r="D99" s="230"/>
      <c r="E99" s="230"/>
      <c r="F99" s="230"/>
      <c r="G99" s="230"/>
      <c r="H99" s="230"/>
      <c r="I99" s="231"/>
      <c r="J99" s="231"/>
      <c r="K99" s="143" t="str" cm="1">
        <f t="array" ref="K99">_xlfn.IFS(D99="Disqualified","Not applicable",D99="","",J99="","",D99="Active",_xlfn.DAYS(J99,I99))</f>
        <v/>
      </c>
    </row>
    <row r="100" spans="2:11" ht="30" customHeight="1" thickBot="1" x14ac:dyDescent="0.25">
      <c r="B100" s="282"/>
      <c r="C100" s="227"/>
      <c r="D100" s="227"/>
      <c r="E100" s="227"/>
      <c r="F100" s="227"/>
      <c r="G100" s="227"/>
      <c r="H100" s="227"/>
      <c r="I100" s="232"/>
      <c r="J100" s="232"/>
      <c r="K100" s="145" t="str" cm="1">
        <f t="array" ref="K100">_xlfn.IFS(D100="Disqualified","Not applicable",D100="","",J100="","",D100="Active",_xlfn.DAYS(J100,I100))</f>
        <v/>
      </c>
    </row>
    <row r="102" spans="2:11" x14ac:dyDescent="0.2">
      <c r="B102" s="40" t="s">
        <v>236</v>
      </c>
      <c r="C102" s="39"/>
    </row>
    <row r="103" spans="2:11" x14ac:dyDescent="0.2">
      <c r="B103" s="39"/>
      <c r="C103" s="39"/>
    </row>
    <row r="104" spans="2:11" x14ac:dyDescent="0.2">
      <c r="B104" s="39"/>
      <c r="C104" s="39"/>
    </row>
    <row r="105" spans="2:11" x14ac:dyDescent="0.2">
      <c r="B105" s="39"/>
      <c r="C105" s="39"/>
    </row>
    <row r="106" spans="2:11" x14ac:dyDescent="0.2">
      <c r="B106" s="39"/>
      <c r="C106" s="39"/>
    </row>
    <row r="107" spans="2:11" x14ac:dyDescent="0.2">
      <c r="B107" s="39"/>
      <c r="C107" s="39"/>
    </row>
  </sheetData>
  <sheetProtection sheet="1" objects="1" scenarios="1"/>
  <mergeCells count="3">
    <mergeCell ref="B1:K1"/>
    <mergeCell ref="B4:B5"/>
    <mergeCell ref="B6:B100"/>
  </mergeCells>
  <dataValidations count="1">
    <dataValidation type="list" allowBlank="1" showInputMessage="1" showErrorMessage="1" sqref="D4:D100" xr:uid="{AD8BC454-9871-1840-8A72-00374532314C}">
      <formula1>"Active,Disqualified"</formula1>
    </dataValidation>
  </dataValidations>
  <hyperlinks>
    <hyperlink ref="B102" location="'Metrics Home Page'!A1" display="Return to Metrics Home Page" xr:uid="{8C677BBF-EF45-904D-8541-66FD39689243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8E736-2B9A-9342-9084-C6B9ACF41834}">
  <sheetPr codeName="Sheet35"/>
  <dimension ref="A1:W26"/>
  <sheetViews>
    <sheetView showGridLines="0" topLeftCell="G1" zoomScale="83" zoomScaleNormal="83" workbookViewId="0">
      <selection activeCell="N15" sqref="N15"/>
    </sheetView>
  </sheetViews>
  <sheetFormatPr baseColWidth="10" defaultRowHeight="16" x14ac:dyDescent="0.2"/>
  <cols>
    <col min="1" max="1" width="10.83203125" style="2"/>
    <col min="2" max="2" width="55.83203125" style="2" customWidth="1"/>
    <col min="3" max="3" width="17.83203125" style="2" customWidth="1"/>
    <col min="4" max="4" width="62.83203125" style="2" customWidth="1"/>
    <col min="5" max="5" width="17.83203125" style="2" customWidth="1"/>
    <col min="6" max="7" width="20.83203125" style="2" customWidth="1"/>
    <col min="8" max="8" width="2.6640625" style="2" customWidth="1"/>
    <col min="9" max="9" width="3.33203125" style="2" customWidth="1"/>
    <col min="10" max="10" width="55.83203125" style="2" customWidth="1"/>
    <col min="11" max="11" width="17.83203125" style="2" customWidth="1"/>
    <col min="12" max="12" width="62.83203125" style="2" customWidth="1"/>
    <col min="13" max="13" width="17.83203125" style="2" customWidth="1"/>
    <col min="14" max="15" width="20.83203125" style="2" customWidth="1"/>
    <col min="16" max="16384" width="10.83203125" style="2"/>
  </cols>
  <sheetData>
    <row r="1" spans="1:23" ht="45" customHeight="1" x14ac:dyDescent="0.3">
      <c r="B1" s="251" t="s">
        <v>260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3"/>
      <c r="Q1" s="3"/>
      <c r="R1" s="3"/>
      <c r="S1" s="3"/>
      <c r="T1" s="3"/>
      <c r="U1" s="3"/>
      <c r="V1" s="3"/>
      <c r="W1" s="3"/>
    </row>
    <row r="3" spans="1:23" ht="18" x14ac:dyDescent="0.2">
      <c r="B3" s="272" t="s">
        <v>201</v>
      </c>
      <c r="C3" s="273"/>
      <c r="D3" s="273"/>
      <c r="E3" s="273"/>
      <c r="F3" s="273"/>
      <c r="G3" s="273"/>
      <c r="H3" s="35"/>
      <c r="I3" s="35"/>
      <c r="J3" s="270" t="s">
        <v>202</v>
      </c>
      <c r="K3" s="271"/>
      <c r="L3" s="271"/>
      <c r="M3" s="271"/>
      <c r="N3" s="271"/>
      <c r="O3" s="271"/>
    </row>
    <row r="4" spans="1:23" ht="19" thickBot="1" x14ac:dyDescent="0.25">
      <c r="B4" s="153"/>
      <c r="C4" s="153"/>
      <c r="D4" s="153"/>
      <c r="E4" s="153"/>
      <c r="F4" s="153"/>
      <c r="G4" s="153"/>
      <c r="H4" s="35"/>
      <c r="I4" s="35"/>
      <c r="J4" s="153"/>
      <c r="K4" s="153"/>
      <c r="L4" s="153"/>
      <c r="M4" s="153"/>
      <c r="N4" s="153"/>
      <c r="O4" s="153"/>
    </row>
    <row r="5" spans="1:23" ht="45" customHeight="1" x14ac:dyDescent="0.2">
      <c r="A5" s="161"/>
      <c r="B5" s="285" t="s">
        <v>312</v>
      </c>
      <c r="C5" s="286"/>
      <c r="D5" s="286"/>
      <c r="E5" s="286"/>
      <c r="F5" s="175" t="s">
        <v>313</v>
      </c>
      <c r="G5" s="62" t="s">
        <v>45</v>
      </c>
      <c r="H5" s="36"/>
      <c r="I5" s="165"/>
      <c r="J5" s="285" t="s">
        <v>312</v>
      </c>
      <c r="K5" s="286"/>
      <c r="L5" s="286"/>
      <c r="M5" s="286"/>
      <c r="N5" s="175" t="s">
        <v>313</v>
      </c>
      <c r="O5" s="62" t="s">
        <v>45</v>
      </c>
    </row>
    <row r="6" spans="1:23" ht="30" customHeight="1" thickBot="1" x14ac:dyDescent="0.25">
      <c r="A6" s="161"/>
      <c r="B6" s="287" t="s">
        <v>186</v>
      </c>
      <c r="C6" s="288"/>
      <c r="D6" s="289" t="s">
        <v>187</v>
      </c>
      <c r="E6" s="289"/>
      <c r="F6" s="154">
        <v>5</v>
      </c>
      <c r="G6" s="155">
        <f>IF(F6="","",E23/F6)</f>
        <v>6660</v>
      </c>
      <c r="H6" s="36"/>
      <c r="I6" s="165"/>
      <c r="J6" s="287" t="s">
        <v>186</v>
      </c>
      <c r="K6" s="289"/>
      <c r="L6" s="289" t="s">
        <v>187</v>
      </c>
      <c r="M6" s="289"/>
      <c r="N6" s="237"/>
      <c r="O6" s="155" t="str">
        <f>IF(N6="","",M23/N6)</f>
        <v/>
      </c>
    </row>
    <row r="7" spans="1:23" ht="30" customHeight="1" x14ac:dyDescent="0.2">
      <c r="A7" s="161"/>
      <c r="B7" s="168" t="s">
        <v>132</v>
      </c>
      <c r="C7" s="151">
        <v>2400</v>
      </c>
      <c r="D7" s="88" t="s">
        <v>119</v>
      </c>
      <c r="E7" s="156">
        <v>1000</v>
      </c>
      <c r="F7" s="149"/>
      <c r="G7" s="149"/>
      <c r="H7" s="149"/>
      <c r="I7" s="173"/>
      <c r="J7" s="163" t="s">
        <v>132</v>
      </c>
      <c r="K7" s="233"/>
      <c r="L7" s="88" t="s">
        <v>119</v>
      </c>
      <c r="M7" s="234"/>
      <c r="N7" s="149"/>
      <c r="O7" s="149"/>
    </row>
    <row r="8" spans="1:23" ht="30" customHeight="1" x14ac:dyDescent="0.2">
      <c r="A8" s="161"/>
      <c r="B8" s="163" t="s">
        <v>133</v>
      </c>
      <c r="C8" s="152">
        <v>1400</v>
      </c>
      <c r="D8" s="150" t="s">
        <v>120</v>
      </c>
      <c r="E8" s="157">
        <v>2000</v>
      </c>
      <c r="F8" s="149"/>
      <c r="G8" s="149"/>
      <c r="H8" s="149"/>
      <c r="I8" s="173"/>
      <c r="J8" s="163" t="s">
        <v>133</v>
      </c>
      <c r="K8" s="233"/>
      <c r="L8" s="150" t="s">
        <v>120</v>
      </c>
      <c r="M8" s="235"/>
      <c r="N8" s="149"/>
      <c r="O8" s="149"/>
    </row>
    <row r="9" spans="1:23" ht="30" customHeight="1" x14ac:dyDescent="0.2">
      <c r="A9" s="161"/>
      <c r="B9" s="163" t="s">
        <v>134</v>
      </c>
      <c r="C9" s="152">
        <v>1000</v>
      </c>
      <c r="D9" s="120" t="s">
        <v>317</v>
      </c>
      <c r="E9" s="157">
        <v>500</v>
      </c>
      <c r="F9" s="149"/>
      <c r="G9" s="149"/>
      <c r="H9" s="149"/>
      <c r="I9" s="173"/>
      <c r="J9" s="163" t="s">
        <v>134</v>
      </c>
      <c r="K9" s="233"/>
      <c r="L9" s="120" t="s">
        <v>317</v>
      </c>
      <c r="M9" s="235"/>
      <c r="N9" s="149"/>
      <c r="O9" s="149"/>
    </row>
    <row r="10" spans="1:23" ht="30" customHeight="1" x14ac:dyDescent="0.2">
      <c r="A10" s="161"/>
      <c r="B10" s="163" t="s">
        <v>314</v>
      </c>
      <c r="C10" s="152">
        <v>500</v>
      </c>
      <c r="D10" s="88" t="s">
        <v>121</v>
      </c>
      <c r="E10" s="157">
        <v>1000</v>
      </c>
      <c r="F10" s="149"/>
      <c r="G10" s="149"/>
      <c r="H10" s="149"/>
      <c r="I10" s="173"/>
      <c r="J10" s="163" t="s">
        <v>314</v>
      </c>
      <c r="K10" s="233"/>
      <c r="L10" s="88" t="s">
        <v>121</v>
      </c>
      <c r="M10" s="235"/>
      <c r="N10" s="149"/>
      <c r="O10" s="149"/>
    </row>
    <row r="11" spans="1:23" ht="30" customHeight="1" x14ac:dyDescent="0.2">
      <c r="A11" s="161"/>
      <c r="B11" s="163" t="s">
        <v>135</v>
      </c>
      <c r="C11" s="152">
        <v>1000</v>
      </c>
      <c r="D11" s="88" t="s">
        <v>122</v>
      </c>
      <c r="E11" s="157">
        <v>1000</v>
      </c>
      <c r="F11" s="149"/>
      <c r="G11" s="149"/>
      <c r="H11" s="149"/>
      <c r="I11" s="173"/>
      <c r="J11" s="163" t="s">
        <v>135</v>
      </c>
      <c r="K11" s="233"/>
      <c r="L11" s="88" t="s">
        <v>122</v>
      </c>
      <c r="M11" s="235"/>
      <c r="N11" s="149"/>
      <c r="O11" s="149"/>
    </row>
    <row r="12" spans="1:23" s="148" customFormat="1" ht="30" customHeight="1" x14ac:dyDescent="0.2">
      <c r="A12" s="171"/>
      <c r="B12" s="169" t="s">
        <v>136</v>
      </c>
      <c r="C12" s="152">
        <v>500</v>
      </c>
      <c r="D12" s="120" t="s">
        <v>123</v>
      </c>
      <c r="E12" s="158">
        <v>1500</v>
      </c>
      <c r="F12" s="5"/>
      <c r="G12" s="5"/>
      <c r="H12" s="5"/>
      <c r="I12" s="174"/>
      <c r="J12" s="169" t="s">
        <v>136</v>
      </c>
      <c r="K12" s="233"/>
      <c r="L12" s="120" t="s">
        <v>123</v>
      </c>
      <c r="M12" s="236"/>
      <c r="N12" s="5"/>
      <c r="O12" s="5"/>
    </row>
    <row r="13" spans="1:23" ht="30" customHeight="1" x14ac:dyDescent="0.2">
      <c r="A13" s="161"/>
      <c r="B13" s="169" t="s">
        <v>137</v>
      </c>
      <c r="C13" s="152">
        <v>500</v>
      </c>
      <c r="D13" s="88" t="s">
        <v>124</v>
      </c>
      <c r="E13" s="157">
        <v>1000</v>
      </c>
      <c r="F13" s="149"/>
      <c r="G13" s="149"/>
      <c r="H13" s="149"/>
      <c r="I13" s="173"/>
      <c r="J13" s="169" t="s">
        <v>137</v>
      </c>
      <c r="K13" s="233"/>
      <c r="L13" s="88" t="s">
        <v>124</v>
      </c>
      <c r="M13" s="235"/>
      <c r="N13" s="149"/>
      <c r="O13" s="149"/>
    </row>
    <row r="14" spans="1:23" ht="30" customHeight="1" thickBot="1" x14ac:dyDescent="0.25">
      <c r="A14" s="161"/>
      <c r="B14" s="170" t="s">
        <v>186</v>
      </c>
      <c r="C14" s="167">
        <f>IF(C7="","",SUM(C7,C8,C9,C10,C11,C12,C13))</f>
        <v>7300</v>
      </c>
      <c r="D14" s="88" t="s">
        <v>125</v>
      </c>
      <c r="E14" s="157">
        <v>2000</v>
      </c>
      <c r="F14" s="149"/>
      <c r="G14" s="149"/>
      <c r="H14" s="149"/>
      <c r="I14" s="173"/>
      <c r="J14" s="170" t="s">
        <v>186</v>
      </c>
      <c r="K14" s="167" t="str">
        <f>IF(K7="","",SUM(K7,K8,K9,K10,K11,K12,K13))</f>
        <v/>
      </c>
      <c r="L14" s="88" t="s">
        <v>125</v>
      </c>
      <c r="M14" s="235"/>
      <c r="N14" s="149"/>
      <c r="O14" s="149"/>
    </row>
    <row r="15" spans="1:23" ht="30" customHeight="1" x14ac:dyDescent="0.2">
      <c r="B15" s="36"/>
      <c r="C15" s="165"/>
      <c r="D15" s="163" t="s">
        <v>126</v>
      </c>
      <c r="E15" s="157">
        <v>1200</v>
      </c>
      <c r="F15" s="149"/>
      <c r="G15" s="149"/>
      <c r="H15" s="149"/>
      <c r="I15" s="149"/>
      <c r="J15" s="36"/>
      <c r="K15" s="165"/>
      <c r="L15" s="163" t="s">
        <v>126</v>
      </c>
      <c r="M15" s="235"/>
      <c r="N15" s="149"/>
      <c r="O15" s="149"/>
    </row>
    <row r="16" spans="1:23" ht="30" customHeight="1" x14ac:dyDescent="0.2">
      <c r="B16" s="36"/>
      <c r="C16" s="165"/>
      <c r="D16" s="163" t="s">
        <v>315</v>
      </c>
      <c r="E16" s="157">
        <v>1300</v>
      </c>
      <c r="F16" s="149"/>
      <c r="G16" s="149"/>
      <c r="H16" s="149"/>
      <c r="I16" s="149"/>
      <c r="J16" s="36"/>
      <c r="K16" s="165"/>
      <c r="L16" s="163" t="s">
        <v>315</v>
      </c>
      <c r="M16" s="235"/>
      <c r="N16" s="149"/>
      <c r="O16" s="149"/>
    </row>
    <row r="17" spans="1:15" ht="30" customHeight="1" x14ac:dyDescent="0.2">
      <c r="B17" s="36"/>
      <c r="C17" s="165"/>
      <c r="D17" s="163" t="s">
        <v>127</v>
      </c>
      <c r="E17" s="156">
        <v>1500</v>
      </c>
      <c r="F17" s="149"/>
      <c r="G17" s="149"/>
      <c r="H17" s="149"/>
      <c r="I17" s="149"/>
      <c r="J17" s="36"/>
      <c r="K17" s="165"/>
      <c r="L17" s="163" t="s">
        <v>127</v>
      </c>
      <c r="M17" s="234"/>
      <c r="N17" s="149"/>
      <c r="O17" s="149"/>
    </row>
    <row r="18" spans="1:15" ht="30" customHeight="1" x14ac:dyDescent="0.2">
      <c r="B18" s="36"/>
      <c r="C18" s="165"/>
      <c r="D18" s="163" t="s">
        <v>128</v>
      </c>
      <c r="E18" s="156">
        <v>10000</v>
      </c>
      <c r="F18" s="149"/>
      <c r="G18" s="149"/>
      <c r="H18" s="149"/>
      <c r="I18" s="149"/>
      <c r="J18" s="36"/>
      <c r="K18" s="165"/>
      <c r="L18" s="163" t="s">
        <v>128</v>
      </c>
      <c r="M18" s="234"/>
      <c r="N18" s="149"/>
      <c r="O18" s="149"/>
    </row>
    <row r="19" spans="1:15" ht="30" customHeight="1" x14ac:dyDescent="0.2">
      <c r="B19" s="36"/>
      <c r="C19" s="165"/>
      <c r="D19" s="163" t="s">
        <v>129</v>
      </c>
      <c r="E19" s="156">
        <v>1000</v>
      </c>
      <c r="F19" s="149"/>
      <c r="G19" s="149"/>
      <c r="H19" s="149"/>
      <c r="I19" s="149"/>
      <c r="J19" s="36"/>
      <c r="K19" s="165"/>
      <c r="L19" s="163" t="s">
        <v>129</v>
      </c>
      <c r="M19" s="234"/>
      <c r="N19" s="149"/>
      <c r="O19" s="149"/>
    </row>
    <row r="20" spans="1:15" ht="30" customHeight="1" x14ac:dyDescent="0.2">
      <c r="B20" s="36"/>
      <c r="C20" s="165"/>
      <c r="D20" s="163" t="s">
        <v>130</v>
      </c>
      <c r="E20" s="156">
        <v>1000</v>
      </c>
      <c r="F20" s="149"/>
      <c r="G20" s="149"/>
      <c r="H20" s="149"/>
      <c r="I20" s="149"/>
      <c r="J20" s="36"/>
      <c r="K20" s="165"/>
      <c r="L20" s="163" t="s">
        <v>130</v>
      </c>
      <c r="M20" s="234"/>
      <c r="N20" s="149"/>
      <c r="O20" s="149"/>
    </row>
    <row r="21" spans="1:15" ht="30" customHeight="1" x14ac:dyDescent="0.2">
      <c r="B21" s="36"/>
      <c r="C21" s="165"/>
      <c r="D21" s="163" t="s">
        <v>131</v>
      </c>
      <c r="E21" s="156">
        <v>1000</v>
      </c>
      <c r="F21" s="149"/>
      <c r="G21" s="149"/>
      <c r="H21" s="149"/>
      <c r="I21" s="149"/>
      <c r="J21" s="36"/>
      <c r="K21" s="165"/>
      <c r="L21" s="163" t="s">
        <v>131</v>
      </c>
      <c r="M21" s="234"/>
      <c r="N21" s="149"/>
      <c r="O21" s="149"/>
    </row>
    <row r="22" spans="1:15" ht="30" customHeight="1" thickBot="1" x14ac:dyDescent="0.25">
      <c r="B22" s="162"/>
      <c r="C22" s="166"/>
      <c r="D22" s="164" t="s">
        <v>187</v>
      </c>
      <c r="E22" s="92">
        <f>IF(E7="","",SUM(F21,E20,E19,E18,E17,E16,E15,E14,E13,E12,E11,E10,E9,E8,E7))</f>
        <v>26000</v>
      </c>
      <c r="F22" s="36"/>
      <c r="G22" s="36"/>
      <c r="H22" s="36"/>
      <c r="I22" s="36"/>
      <c r="J22" s="162"/>
      <c r="K22" s="166"/>
      <c r="L22" s="172" t="s">
        <v>187</v>
      </c>
      <c r="M22" s="92" t="str">
        <f>IF(M7="","",SUM(N21,M20,M19,M18,M17,M16,M15,M14,M13,M12,M11,M10,M9,M8,M7))</f>
        <v/>
      </c>
      <c r="N22" s="36"/>
      <c r="O22" s="36"/>
    </row>
    <row r="23" spans="1:15" ht="30" customHeight="1" thickBot="1" x14ac:dyDescent="0.25">
      <c r="A23" s="161"/>
      <c r="B23" s="283" t="s">
        <v>316</v>
      </c>
      <c r="C23" s="284"/>
      <c r="D23" s="159"/>
      <c r="E23" s="160">
        <f>IF(E22="","",SUM(C14,E22))</f>
        <v>33300</v>
      </c>
      <c r="F23" s="36"/>
      <c r="G23" s="36"/>
      <c r="H23" s="36"/>
      <c r="I23" s="165"/>
      <c r="J23" s="283" t="s">
        <v>316</v>
      </c>
      <c r="K23" s="284"/>
      <c r="L23" s="159"/>
      <c r="M23" s="160" t="str">
        <f>IF(M22="","",SUM(K14,M22))</f>
        <v/>
      </c>
      <c r="N23" s="36"/>
      <c r="O23" s="36"/>
    </row>
    <row r="25" spans="1:15" x14ac:dyDescent="0.2">
      <c r="B25" s="39"/>
    </row>
    <row r="26" spans="1:15" x14ac:dyDescent="0.2">
      <c r="B26" s="40" t="s">
        <v>236</v>
      </c>
    </row>
  </sheetData>
  <sheetProtection sheet="1" objects="1" scenarios="1"/>
  <mergeCells count="11">
    <mergeCell ref="B1:O1"/>
    <mergeCell ref="B3:G3"/>
    <mergeCell ref="J3:O3"/>
    <mergeCell ref="J5:M5"/>
    <mergeCell ref="J6:K6"/>
    <mergeCell ref="L6:M6"/>
    <mergeCell ref="B23:C23"/>
    <mergeCell ref="J23:K23"/>
    <mergeCell ref="B5:E5"/>
    <mergeCell ref="B6:C6"/>
    <mergeCell ref="D6:E6"/>
  </mergeCells>
  <hyperlinks>
    <hyperlink ref="B26" location="'Metrics Home Page'!A1" display="Return to Metrics Home Page" xr:uid="{AE66055D-3956-B640-A487-69268D6FA257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59035-175B-7547-901D-D4A577B10FB3}">
  <sheetPr codeName="Sheet36"/>
  <dimension ref="B1:V9"/>
  <sheetViews>
    <sheetView showGridLines="0" workbookViewId="0">
      <selection activeCell="E16" sqref="E16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41.83203125" style="2" customWidth="1"/>
    <col min="4" max="4" width="33.1640625" style="2" customWidth="1"/>
    <col min="5" max="5" width="37.83203125" style="2" customWidth="1"/>
    <col min="6" max="16384" width="10.83203125" style="2"/>
  </cols>
  <sheetData>
    <row r="1" spans="2:22" ht="45" customHeight="1" x14ac:dyDescent="0.3">
      <c r="B1" s="251" t="s">
        <v>86</v>
      </c>
      <c r="C1" s="251"/>
      <c r="D1" s="251"/>
      <c r="E1" s="25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ht="17" thickBot="1" x14ac:dyDescent="0.25"/>
    <row r="3" spans="2:22" ht="45" customHeight="1" x14ac:dyDescent="0.2">
      <c r="B3" s="47"/>
      <c r="C3" s="147" t="s">
        <v>235</v>
      </c>
      <c r="D3" s="61" t="s">
        <v>228</v>
      </c>
      <c r="E3" s="62" t="s">
        <v>46</v>
      </c>
    </row>
    <row r="4" spans="2:22" ht="30" customHeight="1" x14ac:dyDescent="0.2">
      <c r="B4" s="49" t="s">
        <v>201</v>
      </c>
      <c r="C4" s="46">
        <v>2</v>
      </c>
      <c r="D4" s="46">
        <v>100</v>
      </c>
      <c r="E4" s="52">
        <f>IF(D4="","",(C4/D4))</f>
        <v>0.02</v>
      </c>
    </row>
    <row r="5" spans="2:22" ht="30" customHeight="1" thickBot="1" x14ac:dyDescent="0.25">
      <c r="B5" s="50" t="s">
        <v>202</v>
      </c>
      <c r="C5" s="212"/>
      <c r="D5" s="212"/>
      <c r="E5" s="53" t="str">
        <f>IF(D5="","",(C5/D5))</f>
        <v/>
      </c>
    </row>
    <row r="7" spans="2:22" x14ac:dyDescent="0.2">
      <c r="B7" s="40" t="s">
        <v>236</v>
      </c>
      <c r="C7" s="39"/>
    </row>
    <row r="8" spans="2:22" x14ac:dyDescent="0.2">
      <c r="B8" s="39"/>
      <c r="C8" s="39"/>
    </row>
    <row r="9" spans="2:22" x14ac:dyDescent="0.2">
      <c r="B9" s="39"/>
      <c r="C9" s="39"/>
      <c r="D9" s="33"/>
    </row>
  </sheetData>
  <sheetProtection sheet="1" objects="1" scenarios="1"/>
  <mergeCells count="1">
    <mergeCell ref="B1:E1"/>
  </mergeCells>
  <hyperlinks>
    <hyperlink ref="B7" location="'Metrics Home Page'!A1" display="Return to Metrics Home Page" xr:uid="{DA845EFC-76C3-4742-AA8F-2BDC84DB4191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EE92-747D-7348-9EF9-A831F92311DA}">
  <sheetPr codeName="Sheet37"/>
  <dimension ref="A1:E10"/>
  <sheetViews>
    <sheetView showGridLines="0" workbookViewId="0">
      <selection activeCell="E14" sqref="E14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41.83203125" style="2" customWidth="1"/>
    <col min="4" max="4" width="33.1640625" style="2" customWidth="1"/>
    <col min="5" max="5" width="32.6640625" style="2" customWidth="1"/>
    <col min="6" max="16384" width="10.83203125" style="2"/>
  </cols>
  <sheetData>
    <row r="1" spans="1:5" s="3" customFormat="1" ht="45" customHeight="1" x14ac:dyDescent="0.3">
      <c r="B1" s="251" t="s">
        <v>87</v>
      </c>
      <c r="C1" s="251"/>
      <c r="D1" s="251"/>
      <c r="E1" s="251"/>
    </row>
    <row r="2" spans="1:5" ht="17" thickBot="1" x14ac:dyDescent="0.25"/>
    <row r="3" spans="1:5" ht="45" customHeight="1" x14ac:dyDescent="0.2">
      <c r="B3" s="47"/>
      <c r="C3" s="147" t="s">
        <v>235</v>
      </c>
      <c r="D3" s="61" t="s">
        <v>318</v>
      </c>
      <c r="E3" s="62" t="s">
        <v>47</v>
      </c>
    </row>
    <row r="4" spans="1:5" ht="30" customHeight="1" x14ac:dyDescent="0.2">
      <c r="B4" s="49" t="s">
        <v>201</v>
      </c>
      <c r="C4" s="46">
        <v>2</v>
      </c>
      <c r="D4" s="46">
        <v>20</v>
      </c>
      <c r="E4" s="52">
        <f>IF(D4="","",(C4/D4))</f>
        <v>0.1</v>
      </c>
    </row>
    <row r="5" spans="1:5" ht="30" customHeight="1" thickBot="1" x14ac:dyDescent="0.25">
      <c r="B5" s="50" t="s">
        <v>202</v>
      </c>
      <c r="C5" s="212"/>
      <c r="D5" s="212"/>
      <c r="E5" s="53" t="str">
        <f>IF(D5="","",(C5/D5))</f>
        <v/>
      </c>
    </row>
    <row r="7" spans="1:5" x14ac:dyDescent="0.2">
      <c r="A7" s="39"/>
      <c r="B7" s="40" t="s">
        <v>236</v>
      </c>
      <c r="C7" s="39"/>
    </row>
    <row r="8" spans="1:5" x14ac:dyDescent="0.2">
      <c r="A8" s="39"/>
      <c r="B8" s="39"/>
      <c r="C8" s="39"/>
    </row>
    <row r="9" spans="1:5" x14ac:dyDescent="0.2">
      <c r="A9" s="39"/>
      <c r="B9" s="39"/>
      <c r="C9" s="39"/>
      <c r="D9" s="33"/>
    </row>
    <row r="10" spans="1:5" x14ac:dyDescent="0.2">
      <c r="A10" s="39"/>
      <c r="B10" s="39"/>
      <c r="C10" s="39"/>
    </row>
  </sheetData>
  <sheetProtection sheet="1" objects="1" scenarios="1"/>
  <mergeCells count="1">
    <mergeCell ref="B1:E1"/>
  </mergeCells>
  <hyperlinks>
    <hyperlink ref="B7" location="'Metrics Home Page'!A1" display="Return to Metrics Home Page" xr:uid="{A022E8CE-8EBE-E14B-B4D8-8FA11ABDD871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B33F1-42AD-CC4D-854F-27694EEC99AC}">
  <sheetPr codeName="Sheet38"/>
  <dimension ref="A1:V10"/>
  <sheetViews>
    <sheetView showGridLines="0" workbookViewId="0">
      <selection activeCell="E16" sqref="E16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41.83203125" style="2" customWidth="1"/>
    <col min="4" max="4" width="33.1640625" style="2" customWidth="1"/>
    <col min="5" max="5" width="37" style="2" customWidth="1"/>
    <col min="6" max="16384" width="10.83203125" style="2"/>
  </cols>
  <sheetData>
    <row r="1" spans="1:22" ht="45" customHeight="1" x14ac:dyDescent="0.3">
      <c r="B1" s="251" t="s">
        <v>88</v>
      </c>
      <c r="C1" s="251"/>
      <c r="D1" s="251"/>
      <c r="E1" s="25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" thickBot="1" x14ac:dyDescent="0.25"/>
    <row r="3" spans="1:22" ht="45" customHeight="1" x14ac:dyDescent="0.2">
      <c r="B3" s="47"/>
      <c r="C3" s="147" t="s">
        <v>319</v>
      </c>
      <c r="D3" s="61" t="s">
        <v>318</v>
      </c>
      <c r="E3" s="62" t="s">
        <v>48</v>
      </c>
    </row>
    <row r="4" spans="1:22" ht="30" customHeight="1" x14ac:dyDescent="0.2">
      <c r="B4" s="49" t="s">
        <v>201</v>
      </c>
      <c r="C4" s="46">
        <v>0</v>
      </c>
      <c r="D4" s="46">
        <v>20</v>
      </c>
      <c r="E4" s="52">
        <f>IF(D4="","",(C4/D4))</f>
        <v>0</v>
      </c>
    </row>
    <row r="5" spans="1:22" ht="30" customHeight="1" thickBot="1" x14ac:dyDescent="0.25">
      <c r="B5" s="50" t="s">
        <v>202</v>
      </c>
      <c r="C5" s="212"/>
      <c r="D5" s="212"/>
      <c r="E5" s="53" t="str">
        <f>IF(D5="","",(C5/D5))</f>
        <v/>
      </c>
    </row>
    <row r="6" spans="1:22" x14ac:dyDescent="0.2">
      <c r="A6" s="39"/>
      <c r="B6" s="39"/>
      <c r="C6" s="39"/>
    </row>
    <row r="7" spans="1:22" x14ac:dyDescent="0.2">
      <c r="A7" s="39"/>
      <c r="B7" s="40" t="s">
        <v>236</v>
      </c>
      <c r="C7" s="39"/>
    </row>
    <row r="8" spans="1:22" x14ac:dyDescent="0.2">
      <c r="A8" s="39"/>
      <c r="B8" s="39"/>
      <c r="C8" s="39"/>
    </row>
    <row r="9" spans="1:22" x14ac:dyDescent="0.2">
      <c r="A9" s="39"/>
      <c r="B9" s="39"/>
      <c r="C9" s="39"/>
      <c r="D9" s="33"/>
    </row>
    <row r="10" spans="1:22" x14ac:dyDescent="0.2">
      <c r="A10" s="39"/>
      <c r="B10" s="39"/>
      <c r="C10" s="39"/>
    </row>
  </sheetData>
  <sheetProtection sheet="1" objects="1" scenarios="1"/>
  <mergeCells count="1">
    <mergeCell ref="B1:E1"/>
  </mergeCells>
  <hyperlinks>
    <hyperlink ref="B7" location="'Metrics Home Page'!A1" display="Return to Metrics Home Page" xr:uid="{481125C7-5292-254D-918E-5B91C6A07D7C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451C2-DEC0-4F4D-A7FE-98710574F094}">
  <sheetPr codeName="Sheet39"/>
  <dimension ref="B1:V11"/>
  <sheetViews>
    <sheetView showGridLines="0" workbookViewId="0">
      <selection activeCell="E17" sqref="E17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49.33203125" style="2" customWidth="1"/>
    <col min="4" max="4" width="33.1640625" style="2" customWidth="1"/>
    <col min="5" max="5" width="37.83203125" style="2" customWidth="1"/>
    <col min="6" max="16384" width="10.83203125" style="2"/>
  </cols>
  <sheetData>
    <row r="1" spans="2:22" ht="45" customHeight="1" x14ac:dyDescent="0.3">
      <c r="B1" s="251" t="s">
        <v>89</v>
      </c>
      <c r="C1" s="251"/>
      <c r="D1" s="251"/>
      <c r="E1" s="25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ht="17" thickBot="1" x14ac:dyDescent="0.25"/>
    <row r="3" spans="2:22" ht="30" customHeight="1" x14ac:dyDescent="0.2">
      <c r="B3" s="47"/>
      <c r="C3" s="147" t="s">
        <v>320</v>
      </c>
      <c r="D3" s="61" t="s">
        <v>313</v>
      </c>
      <c r="E3" s="62" t="s">
        <v>49</v>
      </c>
    </row>
    <row r="4" spans="2:22" ht="30" customHeight="1" x14ac:dyDescent="0.2">
      <c r="B4" s="49" t="s">
        <v>201</v>
      </c>
      <c r="C4" s="176">
        <v>8</v>
      </c>
      <c r="D4" s="176">
        <v>10</v>
      </c>
      <c r="E4" s="52">
        <f>IF(D4="","",(C4/D4))</f>
        <v>0.8</v>
      </c>
    </row>
    <row r="5" spans="2:22" ht="30" customHeight="1" thickBot="1" x14ac:dyDescent="0.25">
      <c r="B5" s="50" t="s">
        <v>202</v>
      </c>
      <c r="C5" s="238"/>
      <c r="D5" s="238"/>
      <c r="E5" s="53" t="str">
        <f>IF(D5="","",(C5/D5))</f>
        <v/>
      </c>
    </row>
    <row r="6" spans="2:22" x14ac:dyDescent="0.2">
      <c r="B6" s="39"/>
      <c r="C6" s="39"/>
    </row>
    <row r="7" spans="2:22" x14ac:dyDescent="0.2">
      <c r="B7" s="40" t="s">
        <v>236</v>
      </c>
      <c r="C7" s="39"/>
    </row>
    <row r="8" spans="2:22" x14ac:dyDescent="0.2">
      <c r="B8" s="39"/>
      <c r="C8" s="39"/>
    </row>
    <row r="9" spans="2:22" x14ac:dyDescent="0.2">
      <c r="B9" s="39"/>
      <c r="C9" s="39"/>
      <c r="D9" s="33"/>
    </row>
    <row r="10" spans="2:22" x14ac:dyDescent="0.2">
      <c r="B10" s="39"/>
      <c r="C10" s="39"/>
    </row>
    <row r="11" spans="2:22" x14ac:dyDescent="0.2">
      <c r="B11" s="39"/>
      <c r="C11" s="39"/>
    </row>
  </sheetData>
  <sheetProtection sheet="1" objects="1" scenarios="1"/>
  <mergeCells count="1">
    <mergeCell ref="B1:E1"/>
  </mergeCells>
  <hyperlinks>
    <hyperlink ref="B7" location="'Metrics Home Page'!A1" display="Return to Metrics Home Page" xr:uid="{D50DD2A2-8472-D44F-809B-9A8F73A88CEA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C4178-EC98-6441-A216-337BD818D1A6}">
  <sheetPr codeName="Sheet40"/>
  <dimension ref="B1:V12"/>
  <sheetViews>
    <sheetView showGridLines="0" workbookViewId="0">
      <selection activeCell="E17" sqref="E17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52.83203125" style="2" customWidth="1"/>
    <col min="4" max="4" width="33.1640625" style="2" customWidth="1"/>
    <col min="5" max="5" width="36.1640625" style="2" customWidth="1"/>
    <col min="6" max="16384" width="10.83203125" style="2"/>
  </cols>
  <sheetData>
    <row r="1" spans="2:22" ht="45" customHeight="1" x14ac:dyDescent="0.3">
      <c r="B1" s="251" t="s">
        <v>90</v>
      </c>
      <c r="C1" s="251"/>
      <c r="D1" s="251"/>
      <c r="E1" s="25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ht="17" thickBot="1" x14ac:dyDescent="0.25"/>
    <row r="3" spans="2:22" ht="45" customHeight="1" x14ac:dyDescent="0.2">
      <c r="B3" s="47"/>
      <c r="C3" s="147" t="s">
        <v>321</v>
      </c>
      <c r="D3" s="61" t="s">
        <v>313</v>
      </c>
      <c r="E3" s="62" t="s">
        <v>51</v>
      </c>
    </row>
    <row r="4" spans="2:22" ht="30" customHeight="1" x14ac:dyDescent="0.2">
      <c r="B4" s="49" t="s">
        <v>201</v>
      </c>
      <c r="C4" s="46">
        <v>18</v>
      </c>
      <c r="D4" s="46">
        <v>20</v>
      </c>
      <c r="E4" s="52">
        <f>IF(D4="","",(C4/D4))</f>
        <v>0.9</v>
      </c>
    </row>
    <row r="5" spans="2:22" ht="30" customHeight="1" thickBot="1" x14ac:dyDescent="0.25">
      <c r="B5" s="50" t="s">
        <v>202</v>
      </c>
      <c r="C5" s="212"/>
      <c r="D5" s="212"/>
      <c r="E5" s="53" t="str">
        <f>IF(D5="","",(C5/D5))</f>
        <v/>
      </c>
    </row>
    <row r="7" spans="2:22" x14ac:dyDescent="0.2">
      <c r="B7" s="40" t="s">
        <v>236</v>
      </c>
      <c r="C7" s="39"/>
    </row>
    <row r="8" spans="2:22" x14ac:dyDescent="0.2">
      <c r="B8" s="39"/>
      <c r="C8" s="39"/>
    </row>
    <row r="9" spans="2:22" x14ac:dyDescent="0.2">
      <c r="B9" s="39"/>
      <c r="C9" s="39"/>
      <c r="D9" s="33"/>
    </row>
    <row r="10" spans="2:22" x14ac:dyDescent="0.2">
      <c r="B10" s="39"/>
      <c r="C10" s="39"/>
    </row>
    <row r="11" spans="2:22" x14ac:dyDescent="0.2">
      <c r="B11" s="39"/>
      <c r="C11" s="39"/>
    </row>
    <row r="12" spans="2:22" x14ac:dyDescent="0.2">
      <c r="B12" s="39"/>
      <c r="C12" s="39"/>
    </row>
  </sheetData>
  <sheetProtection sheet="1" objects="1" scenarios="1"/>
  <mergeCells count="1">
    <mergeCell ref="B1:E1"/>
  </mergeCells>
  <hyperlinks>
    <hyperlink ref="B7" location="'Metrics Home Page'!A1" display="Return to Metrics Home Page" xr:uid="{CAF91F44-C028-504F-8AB7-819F0CD5E30F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C2F5-E02D-8A47-8DA8-01F5ADF780E2}">
  <sheetPr codeName="Sheet41"/>
  <dimension ref="A1:V11"/>
  <sheetViews>
    <sheetView showGridLines="0" workbookViewId="0">
      <selection activeCell="D16" sqref="D16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37.83203125" style="2" customWidth="1"/>
    <col min="4" max="4" width="33.1640625" style="2" customWidth="1"/>
    <col min="5" max="5" width="32.33203125" style="2" customWidth="1"/>
    <col min="6" max="16384" width="10.83203125" style="2"/>
  </cols>
  <sheetData>
    <row r="1" spans="1:22" ht="45" customHeight="1" x14ac:dyDescent="0.3">
      <c r="B1" s="251" t="s">
        <v>261</v>
      </c>
      <c r="C1" s="251"/>
      <c r="D1" s="251"/>
      <c r="E1" s="25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" thickBot="1" x14ac:dyDescent="0.25"/>
    <row r="3" spans="1:22" ht="30" customHeight="1" x14ac:dyDescent="0.2">
      <c r="B3" s="47"/>
      <c r="C3" s="147" t="s">
        <v>322</v>
      </c>
      <c r="D3" s="61" t="s">
        <v>323</v>
      </c>
      <c r="E3" s="62" t="s">
        <v>53</v>
      </c>
    </row>
    <row r="4" spans="1:22" ht="30" customHeight="1" x14ac:dyDescent="0.2">
      <c r="B4" s="49" t="s">
        <v>201</v>
      </c>
      <c r="C4" s="46">
        <v>350</v>
      </c>
      <c r="D4" s="46">
        <v>20</v>
      </c>
      <c r="E4" s="44">
        <f>IF(D4="","",(C4/D4))</f>
        <v>17.5</v>
      </c>
    </row>
    <row r="5" spans="1:22" ht="30" customHeight="1" thickBot="1" x14ac:dyDescent="0.25">
      <c r="B5" s="50" t="s">
        <v>202</v>
      </c>
      <c r="C5" s="212"/>
      <c r="D5" s="212"/>
      <c r="E5" s="45" t="str">
        <f>IF(D5="","",(C5/D5))</f>
        <v/>
      </c>
    </row>
    <row r="7" spans="1:22" x14ac:dyDescent="0.2">
      <c r="A7" s="39"/>
      <c r="B7" s="40" t="s">
        <v>236</v>
      </c>
      <c r="C7" s="39"/>
    </row>
    <row r="8" spans="1:22" x14ac:dyDescent="0.2">
      <c r="A8" s="39"/>
      <c r="B8" s="39"/>
      <c r="C8" s="39"/>
    </row>
    <row r="9" spans="1:22" x14ac:dyDescent="0.2">
      <c r="A9" s="39"/>
      <c r="B9" s="39"/>
      <c r="C9" s="39"/>
      <c r="D9" s="33"/>
    </row>
    <row r="10" spans="1:22" x14ac:dyDescent="0.2">
      <c r="A10" s="39"/>
      <c r="B10" s="39"/>
      <c r="C10" s="39"/>
    </row>
    <row r="11" spans="1:22" x14ac:dyDescent="0.2">
      <c r="A11" s="39"/>
      <c r="B11" s="39"/>
      <c r="C11" s="39"/>
    </row>
  </sheetData>
  <sheetProtection sheet="1" objects="1" scenarios="1"/>
  <mergeCells count="1">
    <mergeCell ref="B1:E1"/>
  </mergeCells>
  <hyperlinks>
    <hyperlink ref="B7" location="'Metrics Home Page'!A1" display="Return to Metrics Home Page" xr:uid="{0B8AB764-59AF-194E-BFDC-4CD03C0C0904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02F2-3FB6-B14C-9DE4-61CF4FADA395}">
  <sheetPr codeName="Sheet42"/>
  <dimension ref="A1:W9"/>
  <sheetViews>
    <sheetView showGridLines="0" workbookViewId="0">
      <selection activeCell="J27" sqref="J27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37.83203125" style="2" customWidth="1"/>
    <col min="4" max="4" width="36.83203125" style="2" customWidth="1"/>
    <col min="5" max="5" width="25.83203125" style="2" customWidth="1"/>
    <col min="6" max="6" width="23.33203125" style="2" customWidth="1"/>
    <col min="7" max="16384" width="10.83203125" style="2"/>
  </cols>
  <sheetData>
    <row r="1" spans="1:23" ht="45" customHeight="1" x14ac:dyDescent="0.3">
      <c r="B1" s="251" t="s">
        <v>91</v>
      </c>
      <c r="C1" s="251"/>
      <c r="D1" s="251"/>
      <c r="E1" s="251"/>
      <c r="F1" s="25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7" thickBot="1" x14ac:dyDescent="0.25"/>
    <row r="3" spans="1:23" ht="40" customHeight="1" x14ac:dyDescent="0.2">
      <c r="B3" s="47"/>
      <c r="C3" s="147" t="s">
        <v>324</v>
      </c>
      <c r="D3" s="61" t="s">
        <v>325</v>
      </c>
      <c r="E3" s="61" t="s">
        <v>293</v>
      </c>
      <c r="F3" s="62" t="s">
        <v>55</v>
      </c>
    </row>
    <row r="4" spans="1:23" s="177" customFormat="1" ht="30" customHeight="1" x14ac:dyDescent="0.2">
      <c r="B4" s="49" t="s">
        <v>201</v>
      </c>
      <c r="C4" s="46">
        <v>2</v>
      </c>
      <c r="D4" s="46">
        <v>50</v>
      </c>
      <c r="E4" s="127">
        <f>IF(D4="","",GCD(C4,D4))</f>
        <v>2</v>
      </c>
      <c r="F4" s="125" t="str">
        <f>IF(E4="","",C4/E4 &amp;":"&amp; D4/E4)</f>
        <v>1:25</v>
      </c>
    </row>
    <row r="5" spans="1:23" s="177" customFormat="1" ht="30" customHeight="1" thickBot="1" x14ac:dyDescent="0.25">
      <c r="B5" s="50" t="s">
        <v>202</v>
      </c>
      <c r="C5" s="212"/>
      <c r="D5" s="212"/>
      <c r="E5" s="128" t="str">
        <f>IF(D5="","",GCD(C5,D5))</f>
        <v/>
      </c>
      <c r="F5" s="126" t="str">
        <f>IF(E5="","",C5/E5 &amp;":"&amp; D5/E5)</f>
        <v/>
      </c>
    </row>
    <row r="7" spans="1:23" x14ac:dyDescent="0.2">
      <c r="A7" s="39"/>
      <c r="B7" s="40" t="s">
        <v>236</v>
      </c>
      <c r="C7" s="39"/>
    </row>
    <row r="8" spans="1:23" x14ac:dyDescent="0.2">
      <c r="A8" s="39"/>
      <c r="B8" s="39"/>
      <c r="C8" s="39"/>
    </row>
    <row r="9" spans="1:23" x14ac:dyDescent="0.2">
      <c r="D9" s="33"/>
      <c r="E9" s="33"/>
    </row>
  </sheetData>
  <sheetProtection sheet="1" objects="1" scenarios="1"/>
  <mergeCells count="1">
    <mergeCell ref="B1:F1"/>
  </mergeCells>
  <hyperlinks>
    <hyperlink ref="B7" location="'Metrics Home Page'!A1" display="Return to Metrics Home Page" xr:uid="{E7B465C8-BB68-8144-9FE3-5F1F4D331427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55747-69AF-284B-AD71-A3ABDF3750B8}">
  <sheetPr codeName="Sheet43"/>
  <dimension ref="A1:E9"/>
  <sheetViews>
    <sheetView showGridLines="0" workbookViewId="0">
      <selection activeCell="D10" sqref="D10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37.83203125" style="2" customWidth="1"/>
    <col min="4" max="4" width="36.83203125" style="2" customWidth="1"/>
    <col min="5" max="5" width="29.6640625" style="2" customWidth="1"/>
    <col min="6" max="16384" width="10.83203125" style="2"/>
  </cols>
  <sheetData>
    <row r="1" spans="1:5" s="3" customFormat="1" ht="45" customHeight="1" x14ac:dyDescent="0.3">
      <c r="B1" s="251" t="s">
        <v>92</v>
      </c>
      <c r="C1" s="251"/>
      <c r="D1" s="251"/>
      <c r="E1" s="251"/>
    </row>
    <row r="2" spans="1:5" ht="17" thickBot="1" x14ac:dyDescent="0.25"/>
    <row r="3" spans="1:5" ht="40" customHeight="1" x14ac:dyDescent="0.2">
      <c r="B3" s="47"/>
      <c r="C3" s="147" t="s">
        <v>326</v>
      </c>
      <c r="D3" s="61" t="s">
        <v>327</v>
      </c>
      <c r="E3" s="62" t="s">
        <v>57</v>
      </c>
    </row>
    <row r="4" spans="1:5" ht="30" customHeight="1" x14ac:dyDescent="0.2">
      <c r="B4" s="49" t="s">
        <v>201</v>
      </c>
      <c r="C4" s="176">
        <v>20</v>
      </c>
      <c r="D4" s="176">
        <v>17</v>
      </c>
      <c r="E4" s="52">
        <f>IF(D4="","",(D4/C4))</f>
        <v>0.85</v>
      </c>
    </row>
    <row r="5" spans="1:5" ht="30" customHeight="1" thickBot="1" x14ac:dyDescent="0.25">
      <c r="B5" s="50" t="s">
        <v>202</v>
      </c>
      <c r="C5" s="238"/>
      <c r="D5" s="238"/>
      <c r="E5" s="53" t="str">
        <f>IF(D5="","",(D5/C5))</f>
        <v/>
      </c>
    </row>
    <row r="7" spans="1:5" x14ac:dyDescent="0.2">
      <c r="A7" s="39"/>
      <c r="B7" s="40" t="s">
        <v>236</v>
      </c>
      <c r="C7" s="39"/>
    </row>
    <row r="8" spans="1:5" x14ac:dyDescent="0.2">
      <c r="A8" s="39"/>
      <c r="B8" s="39"/>
      <c r="C8" s="39"/>
    </row>
    <row r="9" spans="1:5" x14ac:dyDescent="0.2">
      <c r="A9" s="39"/>
      <c r="B9" s="39"/>
      <c r="C9" s="39"/>
      <c r="D9" s="33"/>
    </row>
  </sheetData>
  <sheetProtection sheet="1" objects="1" scenarios="1"/>
  <mergeCells count="1">
    <mergeCell ref="B1:E1"/>
  </mergeCells>
  <hyperlinks>
    <hyperlink ref="B7" location="'Metrics Home Page'!A1" display="Return to Metrics Home Page" xr:uid="{B6FBAAFB-780E-BF40-8128-75367860B9A3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334AA-363F-694E-B707-966106FB2A5E}">
  <sheetPr codeName="Sheet44"/>
  <dimension ref="B1:V10"/>
  <sheetViews>
    <sheetView showGridLines="0" workbookViewId="0">
      <selection activeCell="E15" sqref="E15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31" style="2" customWidth="1"/>
    <col min="4" max="4" width="38.5" style="2" customWidth="1"/>
    <col min="5" max="5" width="29.6640625" style="2" customWidth="1"/>
    <col min="6" max="16384" width="10.83203125" style="2"/>
  </cols>
  <sheetData>
    <row r="1" spans="2:22" ht="45" customHeight="1" x14ac:dyDescent="0.3">
      <c r="B1" s="251" t="s">
        <v>93</v>
      </c>
      <c r="C1" s="251"/>
      <c r="D1" s="251"/>
      <c r="E1" s="25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ht="17" thickBot="1" x14ac:dyDescent="0.25"/>
    <row r="3" spans="2:22" ht="45" customHeight="1" x14ac:dyDescent="0.2">
      <c r="B3" s="47"/>
      <c r="C3" s="147" t="s">
        <v>328</v>
      </c>
      <c r="D3" s="61" t="s">
        <v>329</v>
      </c>
      <c r="E3" s="62" t="s">
        <v>58</v>
      </c>
    </row>
    <row r="4" spans="2:22" ht="30" customHeight="1" x14ac:dyDescent="0.2">
      <c r="B4" s="49" t="s">
        <v>201</v>
      </c>
      <c r="C4" s="46">
        <v>10</v>
      </c>
      <c r="D4" s="46">
        <v>100</v>
      </c>
      <c r="E4" s="52">
        <f>IF(D4="","",(C4/D4))</f>
        <v>0.1</v>
      </c>
    </row>
    <row r="5" spans="2:22" ht="30" customHeight="1" thickBot="1" x14ac:dyDescent="0.25">
      <c r="B5" s="50" t="s">
        <v>202</v>
      </c>
      <c r="C5" s="212"/>
      <c r="D5" s="212"/>
      <c r="E5" s="53" t="str">
        <f>IF(D5="","",(C5/D5))</f>
        <v/>
      </c>
    </row>
    <row r="7" spans="2:22" x14ac:dyDescent="0.2">
      <c r="B7" s="40" t="s">
        <v>236</v>
      </c>
      <c r="C7" s="39"/>
    </row>
    <row r="8" spans="2:22" x14ac:dyDescent="0.2">
      <c r="B8" s="39"/>
      <c r="C8" s="39"/>
    </row>
    <row r="9" spans="2:22" x14ac:dyDescent="0.2">
      <c r="B9" s="57"/>
      <c r="C9" s="57"/>
      <c r="D9" s="33"/>
    </row>
    <row r="10" spans="2:22" x14ac:dyDescent="0.2">
      <c r="B10" s="57"/>
      <c r="C10" s="57"/>
    </row>
  </sheetData>
  <sheetProtection sheet="1" objects="1" scenarios="1"/>
  <mergeCells count="1">
    <mergeCell ref="B1:E1"/>
  </mergeCells>
  <hyperlinks>
    <hyperlink ref="B7" location="'Metrics Home Page'!A1" display="Return to Metrics Home Page" xr:uid="{E1852B36-82E1-3C43-AE8C-603FC199B721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3D305-7678-324B-82D4-4668B1060CC2}">
  <sheetPr codeName="Sheet45"/>
  <dimension ref="A1:V10"/>
  <sheetViews>
    <sheetView showGridLines="0" workbookViewId="0">
      <selection activeCell="E16" sqref="E16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38.83203125" style="2" customWidth="1"/>
    <col min="4" max="4" width="45.1640625" style="2" customWidth="1"/>
    <col min="5" max="5" width="29.6640625" style="2" customWidth="1"/>
    <col min="6" max="16384" width="10.83203125" style="2"/>
  </cols>
  <sheetData>
    <row r="1" spans="1:22" ht="45" customHeight="1" x14ac:dyDescent="0.3">
      <c r="B1" s="251" t="s">
        <v>94</v>
      </c>
      <c r="C1" s="251"/>
      <c r="D1" s="251"/>
      <c r="E1" s="25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" thickBot="1" x14ac:dyDescent="0.25"/>
    <row r="3" spans="1:22" ht="45" customHeight="1" x14ac:dyDescent="0.2">
      <c r="B3" s="47"/>
      <c r="C3" s="147" t="s">
        <v>330</v>
      </c>
      <c r="D3" s="61" t="s">
        <v>331</v>
      </c>
      <c r="E3" s="62" t="s">
        <v>60</v>
      </c>
    </row>
    <row r="4" spans="1:22" ht="30" customHeight="1" x14ac:dyDescent="0.2">
      <c r="B4" s="49" t="s">
        <v>201</v>
      </c>
      <c r="C4" s="46">
        <v>350</v>
      </c>
      <c r="D4" s="46">
        <v>400</v>
      </c>
      <c r="E4" s="52">
        <f>IF(D4="","",(C4/D4))</f>
        <v>0.875</v>
      </c>
    </row>
    <row r="5" spans="1:22" ht="30" customHeight="1" thickBot="1" x14ac:dyDescent="0.25">
      <c r="B5" s="50" t="s">
        <v>202</v>
      </c>
      <c r="C5" s="212"/>
      <c r="D5" s="212"/>
      <c r="E5" s="53" t="str">
        <f>IF(D5="","",(C5/D5))</f>
        <v/>
      </c>
    </row>
    <row r="6" spans="1:22" x14ac:dyDescent="0.2">
      <c r="A6" s="39"/>
      <c r="B6" s="39"/>
      <c r="C6" s="39"/>
    </row>
    <row r="7" spans="1:22" x14ac:dyDescent="0.2">
      <c r="A7" s="39"/>
      <c r="B7" s="40" t="s">
        <v>236</v>
      </c>
      <c r="C7" s="39"/>
    </row>
    <row r="8" spans="1:22" x14ac:dyDescent="0.2">
      <c r="A8" s="39"/>
      <c r="B8" s="39"/>
      <c r="C8" s="39"/>
    </row>
    <row r="9" spans="1:22" x14ac:dyDescent="0.2">
      <c r="A9" s="39"/>
      <c r="B9" s="39"/>
      <c r="C9" s="39"/>
      <c r="D9" s="33"/>
    </row>
    <row r="10" spans="1:22" x14ac:dyDescent="0.2">
      <c r="A10" s="39"/>
      <c r="B10" s="39"/>
      <c r="C10" s="39"/>
    </row>
  </sheetData>
  <sheetProtection sheet="1" objects="1" scenarios="1"/>
  <mergeCells count="1">
    <mergeCell ref="B1:E1"/>
  </mergeCells>
  <hyperlinks>
    <hyperlink ref="B7" location="'Metrics Home Page'!A1" display="Return to Metrics Home Page" xr:uid="{D7D2FDD9-AB95-2241-BD50-7B850447AE52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6316B-5FE9-B248-9F23-9B042E2CED0D}">
  <sheetPr codeName="Sheet46"/>
  <dimension ref="B1:U26"/>
  <sheetViews>
    <sheetView showGridLines="0" zoomScaleNormal="100" workbookViewId="0">
      <selection activeCell="F17" sqref="F17"/>
    </sheetView>
  </sheetViews>
  <sheetFormatPr baseColWidth="10" defaultRowHeight="16" x14ac:dyDescent="0.2"/>
  <cols>
    <col min="1" max="1" width="10.83203125" style="2"/>
    <col min="2" max="2" width="38.83203125" style="2" customWidth="1"/>
    <col min="3" max="4" width="23.83203125" style="2" customWidth="1"/>
    <col min="5" max="5" width="24.6640625" style="2" customWidth="1"/>
    <col min="6" max="6" width="23.83203125" style="2" customWidth="1"/>
    <col min="7" max="7" width="3.6640625" style="2" customWidth="1"/>
    <col min="8" max="8" width="3.1640625" style="2" customWidth="1"/>
    <col min="9" max="9" width="38.83203125" style="2" customWidth="1"/>
    <col min="10" max="13" width="23.83203125" style="2" customWidth="1"/>
    <col min="14" max="16384" width="10.83203125" style="2"/>
  </cols>
  <sheetData>
    <row r="1" spans="2:21" ht="45" customHeight="1" x14ac:dyDescent="0.3">
      <c r="B1" s="251" t="s">
        <v>138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3"/>
      <c r="O1" s="3"/>
      <c r="P1" s="3"/>
      <c r="Q1" s="3"/>
      <c r="R1" s="3"/>
      <c r="S1" s="3"/>
      <c r="T1" s="3"/>
      <c r="U1" s="3"/>
    </row>
    <row r="4" spans="2:21" ht="18" x14ac:dyDescent="0.2">
      <c r="B4" s="272" t="s">
        <v>201</v>
      </c>
      <c r="C4" s="273"/>
      <c r="D4" s="273"/>
      <c r="E4" s="273"/>
      <c r="F4" s="273"/>
      <c r="I4" s="270" t="s">
        <v>202</v>
      </c>
      <c r="J4" s="271"/>
      <c r="K4" s="271"/>
      <c r="L4" s="271"/>
      <c r="M4" s="271"/>
    </row>
    <row r="5" spans="2:21" ht="17" thickBot="1" x14ac:dyDescent="0.25"/>
    <row r="6" spans="2:21" ht="65" customHeight="1" x14ac:dyDescent="0.2">
      <c r="B6" s="184" t="s">
        <v>139</v>
      </c>
      <c r="C6" s="147" t="s">
        <v>332</v>
      </c>
      <c r="D6" s="61" t="s">
        <v>333</v>
      </c>
      <c r="E6" s="61" t="s">
        <v>293</v>
      </c>
      <c r="F6" s="62" t="s">
        <v>62</v>
      </c>
      <c r="G6" s="35"/>
      <c r="H6" s="35"/>
      <c r="I6" s="184" t="s">
        <v>139</v>
      </c>
      <c r="J6" s="147" t="s">
        <v>332</v>
      </c>
      <c r="K6" s="61" t="s">
        <v>333</v>
      </c>
      <c r="L6" s="61" t="s">
        <v>293</v>
      </c>
      <c r="M6" s="62" t="s">
        <v>62</v>
      </c>
    </row>
    <row r="7" spans="2:21" ht="30" customHeight="1" x14ac:dyDescent="0.2">
      <c r="B7" s="185" t="s">
        <v>206</v>
      </c>
      <c r="C7" s="46">
        <v>25</v>
      </c>
      <c r="D7" s="46">
        <v>100</v>
      </c>
      <c r="E7" s="183">
        <f>IF(D7="","",GCD(C7,D7))</f>
        <v>25</v>
      </c>
      <c r="F7" s="186" t="str">
        <f>IF(E7="","",C7/E7 &amp;":"&amp; D7/E7)</f>
        <v>1:4</v>
      </c>
      <c r="G7" s="37"/>
      <c r="H7" s="37"/>
      <c r="I7" s="239"/>
      <c r="J7" s="216"/>
      <c r="K7" s="216"/>
      <c r="L7" s="183" t="str">
        <f>IF(K7="","",GCD(J7,K7))</f>
        <v/>
      </c>
      <c r="M7" s="186" t="str">
        <f>IF(L7="","",J7/L7 &amp;":"&amp; K7/L7)</f>
        <v/>
      </c>
    </row>
    <row r="8" spans="2:21" ht="30" customHeight="1" x14ac:dyDescent="0.2">
      <c r="B8" s="185" t="s">
        <v>207</v>
      </c>
      <c r="C8" s="46">
        <v>20</v>
      </c>
      <c r="D8" s="46">
        <v>25</v>
      </c>
      <c r="E8" s="183">
        <f t="shared" ref="E8:E14" si="0">IF(D8="","",GCD(C8,D8))</f>
        <v>5</v>
      </c>
      <c r="F8" s="186" t="str">
        <f t="shared" ref="F8:F14" si="1">IF(E8="","",C8/E8 &amp;":"&amp; D8/E8)</f>
        <v>4:5</v>
      </c>
      <c r="G8" s="37"/>
      <c r="H8" s="37"/>
      <c r="I8" s="239"/>
      <c r="J8" s="216"/>
      <c r="K8" s="216"/>
      <c r="L8" s="183" t="str">
        <f t="shared" ref="L8:L14" si="2">IF(K8="","",GCD(J8,K8))</f>
        <v/>
      </c>
      <c r="M8" s="186" t="str">
        <f t="shared" ref="M8:M14" si="3">IF(L8="","",J8/L8 &amp;":"&amp; K8/L8)</f>
        <v/>
      </c>
    </row>
    <row r="9" spans="2:21" ht="30" customHeight="1" x14ac:dyDescent="0.2">
      <c r="B9" s="185" t="s">
        <v>208</v>
      </c>
      <c r="C9" s="46">
        <v>18</v>
      </c>
      <c r="D9" s="46">
        <v>20</v>
      </c>
      <c r="E9" s="183">
        <f t="shared" si="0"/>
        <v>2</v>
      </c>
      <c r="F9" s="186" t="str">
        <f t="shared" si="1"/>
        <v>9:10</v>
      </c>
      <c r="G9" s="37"/>
      <c r="H9" s="37"/>
      <c r="I9" s="239"/>
      <c r="J9" s="216"/>
      <c r="K9" s="216"/>
      <c r="L9" s="183" t="str">
        <f t="shared" si="2"/>
        <v/>
      </c>
      <c r="M9" s="186" t="str">
        <f t="shared" si="3"/>
        <v/>
      </c>
    </row>
    <row r="10" spans="2:21" ht="30" customHeight="1" x14ac:dyDescent="0.2">
      <c r="B10" s="185" t="s">
        <v>209</v>
      </c>
      <c r="C10" s="46">
        <v>9</v>
      </c>
      <c r="D10" s="46">
        <v>18</v>
      </c>
      <c r="E10" s="183">
        <f t="shared" si="0"/>
        <v>9</v>
      </c>
      <c r="F10" s="186" t="str">
        <f t="shared" si="1"/>
        <v>1:2</v>
      </c>
      <c r="G10" s="37"/>
      <c r="H10" s="37"/>
      <c r="I10" s="239"/>
      <c r="J10" s="216"/>
      <c r="K10" s="216"/>
      <c r="L10" s="183" t="str">
        <f t="shared" si="2"/>
        <v/>
      </c>
      <c r="M10" s="186" t="str">
        <f t="shared" si="3"/>
        <v/>
      </c>
    </row>
    <row r="11" spans="2:21" ht="30" customHeight="1" x14ac:dyDescent="0.2">
      <c r="B11" s="185" t="s">
        <v>210</v>
      </c>
      <c r="C11" s="46">
        <v>7</v>
      </c>
      <c r="D11" s="46">
        <v>9</v>
      </c>
      <c r="E11" s="183">
        <f t="shared" si="0"/>
        <v>1</v>
      </c>
      <c r="F11" s="186" t="str">
        <f t="shared" si="1"/>
        <v>7:9</v>
      </c>
      <c r="G11" s="37"/>
      <c r="H11" s="37"/>
      <c r="I11" s="239"/>
      <c r="J11" s="216"/>
      <c r="K11" s="216"/>
      <c r="L11" s="183" t="str">
        <f t="shared" si="2"/>
        <v/>
      </c>
      <c r="M11" s="186" t="str">
        <f t="shared" si="3"/>
        <v/>
      </c>
    </row>
    <row r="12" spans="2:21" ht="30" customHeight="1" x14ac:dyDescent="0.2">
      <c r="B12" s="185" t="s">
        <v>211</v>
      </c>
      <c r="C12" s="46">
        <v>5</v>
      </c>
      <c r="D12" s="46">
        <v>7</v>
      </c>
      <c r="E12" s="183">
        <f t="shared" si="0"/>
        <v>1</v>
      </c>
      <c r="F12" s="186" t="str">
        <f t="shared" si="1"/>
        <v>5:7</v>
      </c>
      <c r="G12" s="37"/>
      <c r="H12" s="37"/>
      <c r="I12" s="239"/>
      <c r="J12" s="216"/>
      <c r="K12" s="216"/>
      <c r="L12" s="183" t="str">
        <f t="shared" si="2"/>
        <v/>
      </c>
      <c r="M12" s="186" t="str">
        <f t="shared" si="3"/>
        <v/>
      </c>
    </row>
    <row r="13" spans="2:21" ht="30" customHeight="1" x14ac:dyDescent="0.2">
      <c r="B13" s="185" t="s">
        <v>212</v>
      </c>
      <c r="C13" s="46">
        <v>3</v>
      </c>
      <c r="D13" s="46">
        <v>5</v>
      </c>
      <c r="E13" s="183">
        <f t="shared" si="0"/>
        <v>1</v>
      </c>
      <c r="F13" s="186" t="str">
        <f t="shared" si="1"/>
        <v>3:5</v>
      </c>
      <c r="G13" s="37"/>
      <c r="H13" s="37"/>
      <c r="I13" s="239"/>
      <c r="J13" s="216"/>
      <c r="K13" s="216"/>
      <c r="L13" s="183" t="str">
        <f t="shared" si="2"/>
        <v/>
      </c>
      <c r="M13" s="186" t="str">
        <f t="shared" si="3"/>
        <v/>
      </c>
    </row>
    <row r="14" spans="2:21" ht="30" customHeight="1" thickBot="1" x14ac:dyDescent="0.25">
      <c r="B14" s="187" t="s">
        <v>213</v>
      </c>
      <c r="C14" s="188">
        <v>1</v>
      </c>
      <c r="D14" s="188">
        <v>3</v>
      </c>
      <c r="E14" s="189">
        <f t="shared" si="0"/>
        <v>1</v>
      </c>
      <c r="F14" s="190" t="str">
        <f t="shared" si="1"/>
        <v>1:3</v>
      </c>
      <c r="G14" s="37"/>
      <c r="H14" s="37"/>
      <c r="I14" s="240"/>
      <c r="J14" s="212"/>
      <c r="K14" s="212"/>
      <c r="L14" s="189" t="str">
        <f t="shared" si="2"/>
        <v/>
      </c>
      <c r="M14" s="190" t="str">
        <f t="shared" si="3"/>
        <v/>
      </c>
    </row>
    <row r="15" spans="2:21" ht="30" customHeight="1" thickBot="1" x14ac:dyDescent="0.2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2:21" ht="45" customHeight="1" x14ac:dyDescent="0.2">
      <c r="B16" s="193" t="s">
        <v>334</v>
      </c>
      <c r="C16" s="194">
        <f>IF(C7="","",AVERAGE(C7:C14))</f>
        <v>11</v>
      </c>
      <c r="D16" s="37"/>
      <c r="E16" s="37"/>
      <c r="F16" s="37"/>
      <c r="G16" s="37"/>
      <c r="H16" s="37"/>
      <c r="I16" s="193" t="s">
        <v>334</v>
      </c>
      <c r="J16" s="194" t="str">
        <f>IF(J7="","",AVERAGE(J7:J14))</f>
        <v/>
      </c>
      <c r="K16" s="35"/>
      <c r="L16" s="35"/>
      <c r="M16" s="35"/>
    </row>
    <row r="17" spans="2:13" ht="45" customHeight="1" x14ac:dyDescent="0.2">
      <c r="B17" s="195" t="s">
        <v>167</v>
      </c>
      <c r="C17" s="196">
        <f>IF(D7="","",AVERAGE(D7:D14))</f>
        <v>23.375</v>
      </c>
      <c r="D17" s="37"/>
      <c r="E17" s="191"/>
      <c r="F17" s="192"/>
      <c r="G17" s="37"/>
      <c r="H17" s="37"/>
      <c r="I17" s="195" t="s">
        <v>167</v>
      </c>
      <c r="J17" s="196" t="str">
        <f>IF(K7="","",AVERAGE(K7:K14))</f>
        <v/>
      </c>
      <c r="K17" s="35"/>
      <c r="L17" s="181"/>
      <c r="M17" s="182"/>
    </row>
    <row r="18" spans="2:13" ht="45" customHeight="1" x14ac:dyDescent="0.2">
      <c r="B18" s="195" t="s">
        <v>168</v>
      </c>
      <c r="C18" s="196">
        <f>IF(E7="","",AVERAGE(E7:E14))</f>
        <v>5.625</v>
      </c>
      <c r="D18" s="37"/>
      <c r="E18" s="191"/>
      <c r="F18" s="192"/>
      <c r="G18" s="37"/>
      <c r="H18" s="37"/>
      <c r="I18" s="195" t="s">
        <v>168</v>
      </c>
      <c r="J18" s="196" t="str">
        <f>IF(L7="","",AVERAGE(L7:L14))</f>
        <v/>
      </c>
      <c r="K18" s="35"/>
      <c r="L18" s="181"/>
      <c r="M18" s="182"/>
    </row>
    <row r="19" spans="2:13" ht="45" customHeight="1" thickBot="1" x14ac:dyDescent="0.25">
      <c r="B19" s="197" t="s">
        <v>166</v>
      </c>
      <c r="C19" s="198" t="str">
        <f>IF(C7="","",ROUND(C16/C18,0)&amp;":"&amp;ROUND(C17/C18,0))</f>
        <v>2:4</v>
      </c>
      <c r="D19" s="37"/>
      <c r="E19" s="191"/>
      <c r="F19" s="192"/>
      <c r="G19" s="37"/>
      <c r="H19" s="37"/>
      <c r="I19" s="197" t="s">
        <v>166</v>
      </c>
      <c r="J19" s="199" t="str">
        <f>IF(J7="","",ROUND(J16/J18,0)&amp;":"&amp;ROUND(J17/J18,0))</f>
        <v/>
      </c>
      <c r="K19" s="35"/>
      <c r="L19" s="181"/>
      <c r="M19" s="182"/>
    </row>
    <row r="20" spans="2:13" ht="23" customHeight="1" x14ac:dyDescent="0.25">
      <c r="B20" s="180"/>
      <c r="E20" s="178"/>
      <c r="F20" s="179"/>
    </row>
    <row r="21" spans="2:13" x14ac:dyDescent="0.2">
      <c r="B21" s="39"/>
      <c r="C21" s="39"/>
    </row>
    <row r="22" spans="2:13" x14ac:dyDescent="0.2">
      <c r="B22" s="40" t="s">
        <v>236</v>
      </c>
      <c r="C22" s="39"/>
    </row>
    <row r="23" spans="2:13" x14ac:dyDescent="0.2">
      <c r="B23" s="39"/>
      <c r="C23" s="39"/>
    </row>
    <row r="24" spans="2:13" x14ac:dyDescent="0.2">
      <c r="B24" s="39"/>
      <c r="C24" s="39"/>
    </row>
    <row r="25" spans="2:13" x14ac:dyDescent="0.2">
      <c r="B25" s="39"/>
      <c r="C25" s="39"/>
    </row>
    <row r="26" spans="2:13" x14ac:dyDescent="0.2">
      <c r="B26" s="39"/>
      <c r="C26" s="39"/>
    </row>
  </sheetData>
  <sheetProtection sheet="1" objects="1" scenarios="1"/>
  <mergeCells count="3">
    <mergeCell ref="B4:F4"/>
    <mergeCell ref="I4:M4"/>
    <mergeCell ref="B1:M1"/>
  </mergeCells>
  <hyperlinks>
    <hyperlink ref="B22" location="'Metrics Home Page'!A1" display="Return to Metrics Home Page" xr:uid="{8D7BC505-0756-D349-A3F9-0E6BC44D78AB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57917-A2C4-A241-B5CC-BDBA63D76A3C}">
  <sheetPr codeName="Sheet47"/>
  <dimension ref="B1:V20"/>
  <sheetViews>
    <sheetView showGridLines="0" workbookViewId="0">
      <selection activeCell="D17" sqref="D17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27.6640625" style="2" customWidth="1"/>
    <col min="4" max="4" width="39" style="2" customWidth="1"/>
    <col min="5" max="5" width="37.1640625" style="2" customWidth="1"/>
    <col min="6" max="6" width="30" style="2" customWidth="1"/>
    <col min="7" max="16384" width="10.83203125" style="2"/>
  </cols>
  <sheetData>
    <row r="1" spans="2:22" ht="45" customHeight="1" x14ac:dyDescent="0.3">
      <c r="B1" s="251" t="s">
        <v>95</v>
      </c>
      <c r="C1" s="251"/>
      <c r="D1" s="251"/>
      <c r="E1" s="251"/>
      <c r="F1" s="25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ht="17" thickBot="1" x14ac:dyDescent="0.25"/>
    <row r="3" spans="2:22" ht="45" customHeight="1" x14ac:dyDescent="0.2">
      <c r="B3" s="47"/>
      <c r="C3" s="147" t="s">
        <v>96</v>
      </c>
      <c r="D3" s="61" t="s">
        <v>348</v>
      </c>
      <c r="E3" s="61" t="s">
        <v>349</v>
      </c>
      <c r="F3" s="62" t="s">
        <v>63</v>
      </c>
    </row>
    <row r="4" spans="2:22" ht="30" customHeight="1" x14ac:dyDescent="0.2">
      <c r="B4" s="49" t="s">
        <v>201</v>
      </c>
      <c r="C4" s="64" t="s">
        <v>214</v>
      </c>
      <c r="D4" s="46">
        <v>150</v>
      </c>
      <c r="E4" s="46">
        <v>350</v>
      </c>
      <c r="F4" s="52">
        <f>IF(E4="","",(D4/E4))</f>
        <v>0.42857142857142855</v>
      </c>
    </row>
    <row r="5" spans="2:22" ht="30" customHeight="1" x14ac:dyDescent="0.2">
      <c r="B5" s="254" t="s">
        <v>202</v>
      </c>
      <c r="C5" s="215"/>
      <c r="D5" s="216"/>
      <c r="E5" s="216"/>
      <c r="F5" s="52" t="str">
        <f t="shared" ref="F5:F15" si="0">IF(E5="","",(D5/E5))</f>
        <v/>
      </c>
    </row>
    <row r="6" spans="2:22" ht="30" customHeight="1" x14ac:dyDescent="0.2">
      <c r="B6" s="254"/>
      <c r="C6" s="215"/>
      <c r="D6" s="216"/>
      <c r="E6" s="216"/>
      <c r="F6" s="52" t="str">
        <f t="shared" si="0"/>
        <v/>
      </c>
    </row>
    <row r="7" spans="2:22" ht="30" customHeight="1" x14ac:dyDescent="0.2">
      <c r="B7" s="254"/>
      <c r="C7" s="215"/>
      <c r="D7" s="216"/>
      <c r="E7" s="216"/>
      <c r="F7" s="52" t="str">
        <f t="shared" si="0"/>
        <v/>
      </c>
    </row>
    <row r="8" spans="2:22" ht="30" customHeight="1" x14ac:dyDescent="0.2">
      <c r="B8" s="254"/>
      <c r="C8" s="215"/>
      <c r="D8" s="216"/>
      <c r="E8" s="216"/>
      <c r="F8" s="52" t="str">
        <f t="shared" si="0"/>
        <v/>
      </c>
    </row>
    <row r="9" spans="2:22" ht="30" customHeight="1" x14ac:dyDescent="0.2">
      <c r="B9" s="254"/>
      <c r="C9" s="215"/>
      <c r="D9" s="216"/>
      <c r="E9" s="216"/>
      <c r="F9" s="52" t="str">
        <f t="shared" si="0"/>
        <v/>
      </c>
    </row>
    <row r="10" spans="2:22" ht="30" customHeight="1" x14ac:dyDescent="0.2">
      <c r="B10" s="254"/>
      <c r="C10" s="215"/>
      <c r="D10" s="216"/>
      <c r="E10" s="216"/>
      <c r="F10" s="52" t="str">
        <f t="shared" si="0"/>
        <v/>
      </c>
    </row>
    <row r="11" spans="2:22" ht="30" customHeight="1" x14ac:dyDescent="0.2">
      <c r="B11" s="254"/>
      <c r="C11" s="215"/>
      <c r="D11" s="216"/>
      <c r="E11" s="216"/>
      <c r="F11" s="52" t="str">
        <f t="shared" si="0"/>
        <v/>
      </c>
    </row>
    <row r="12" spans="2:22" ht="30" customHeight="1" x14ac:dyDescent="0.2">
      <c r="B12" s="254"/>
      <c r="C12" s="215"/>
      <c r="D12" s="216"/>
      <c r="E12" s="216"/>
      <c r="F12" s="52" t="str">
        <f t="shared" si="0"/>
        <v/>
      </c>
    </row>
    <row r="13" spans="2:22" ht="30" customHeight="1" x14ac:dyDescent="0.2">
      <c r="B13" s="254"/>
      <c r="C13" s="215"/>
      <c r="D13" s="216"/>
      <c r="E13" s="216"/>
      <c r="F13" s="52" t="str">
        <f t="shared" si="0"/>
        <v/>
      </c>
    </row>
    <row r="14" spans="2:22" ht="30" customHeight="1" x14ac:dyDescent="0.2">
      <c r="B14" s="254"/>
      <c r="C14" s="215"/>
      <c r="D14" s="216"/>
      <c r="E14" s="216"/>
      <c r="F14" s="52" t="str">
        <f t="shared" si="0"/>
        <v/>
      </c>
    </row>
    <row r="15" spans="2:22" ht="30" customHeight="1" thickBot="1" x14ac:dyDescent="0.25">
      <c r="B15" s="255"/>
      <c r="C15" s="217"/>
      <c r="D15" s="212"/>
      <c r="E15" s="212"/>
      <c r="F15" s="53" t="str">
        <f t="shared" si="0"/>
        <v/>
      </c>
    </row>
    <row r="16" spans="2:22" ht="19" thickBot="1" x14ac:dyDescent="0.25">
      <c r="B16" s="35"/>
      <c r="C16" s="35"/>
      <c r="D16" s="35"/>
      <c r="E16" s="35"/>
      <c r="F16" s="35"/>
    </row>
    <row r="17" spans="2:6" ht="45" customHeight="1" thickBot="1" x14ac:dyDescent="0.25">
      <c r="B17" s="39"/>
      <c r="C17" s="39"/>
      <c r="D17" s="39"/>
      <c r="E17" s="65" t="s">
        <v>345</v>
      </c>
      <c r="F17" s="200" t="str">
        <f>IF(F5="","",AVERAGE(F5:F15))</f>
        <v/>
      </c>
    </row>
    <row r="18" spans="2:6" x14ac:dyDescent="0.2">
      <c r="B18" s="39"/>
      <c r="C18" s="39"/>
      <c r="D18" s="39"/>
    </row>
    <row r="19" spans="2:6" x14ac:dyDescent="0.2">
      <c r="B19" s="40" t="s">
        <v>236</v>
      </c>
      <c r="C19" s="39"/>
      <c r="D19" s="39"/>
    </row>
    <row r="20" spans="2:6" x14ac:dyDescent="0.2">
      <c r="B20" s="39"/>
      <c r="C20" s="39"/>
      <c r="D20" s="39"/>
    </row>
  </sheetData>
  <sheetProtection sheet="1" objects="1" scenarios="1"/>
  <mergeCells count="2">
    <mergeCell ref="B5:B15"/>
    <mergeCell ref="B1:F1"/>
  </mergeCells>
  <hyperlinks>
    <hyperlink ref="B19" location="'Metrics Home Page'!A1" display="Return to Metrics Home Page" xr:uid="{51D5BF12-4679-2D47-A27C-F2FD6BAAA956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6702B-CD19-A34D-8D9D-2610EF8C3683}">
  <sheetPr codeName="Sheet48"/>
  <dimension ref="A1:V20"/>
  <sheetViews>
    <sheetView showGridLines="0" zoomScaleNormal="100" workbookViewId="0">
      <selection activeCell="F18" sqref="F18"/>
    </sheetView>
  </sheetViews>
  <sheetFormatPr baseColWidth="10" defaultRowHeight="16" x14ac:dyDescent="0.2"/>
  <cols>
    <col min="1" max="1" width="10.83203125" style="2"/>
    <col min="2" max="2" width="26.83203125" style="2" customWidth="1"/>
    <col min="3" max="3" width="30.1640625" style="2" customWidth="1"/>
    <col min="4" max="4" width="31.83203125" style="2" customWidth="1"/>
    <col min="5" max="5" width="41.1640625" style="2" customWidth="1"/>
    <col min="6" max="6" width="32" style="2" customWidth="1"/>
    <col min="7" max="16384" width="10.83203125" style="2"/>
  </cols>
  <sheetData>
    <row r="1" spans="1:22" ht="45" customHeight="1" x14ac:dyDescent="0.3">
      <c r="B1" s="251" t="s">
        <v>97</v>
      </c>
      <c r="C1" s="251"/>
      <c r="D1" s="251"/>
      <c r="E1" s="251"/>
      <c r="F1" s="25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" thickBot="1" x14ac:dyDescent="0.25"/>
    <row r="3" spans="1:22" ht="45" customHeight="1" x14ac:dyDescent="0.2">
      <c r="B3" s="47"/>
      <c r="C3" s="147" t="s">
        <v>98</v>
      </c>
      <c r="D3" s="147" t="s">
        <v>335</v>
      </c>
      <c r="E3" s="61" t="s">
        <v>336</v>
      </c>
      <c r="F3" s="62" t="s">
        <v>64</v>
      </c>
    </row>
    <row r="4" spans="1:22" ht="30" customHeight="1" x14ac:dyDescent="0.2">
      <c r="B4" s="49" t="s">
        <v>201</v>
      </c>
      <c r="C4" s="64" t="s">
        <v>215</v>
      </c>
      <c r="D4" s="146">
        <v>1000</v>
      </c>
      <c r="E4" s="46">
        <v>5</v>
      </c>
      <c r="F4" s="202">
        <f>IF(E4="","",(D4/E4))</f>
        <v>200</v>
      </c>
    </row>
    <row r="5" spans="1:22" ht="30" customHeight="1" x14ac:dyDescent="0.2">
      <c r="B5" s="254" t="s">
        <v>202</v>
      </c>
      <c r="C5" s="215"/>
      <c r="D5" s="241"/>
      <c r="E5" s="216"/>
      <c r="F5" s="202" t="str">
        <f t="shared" ref="F5:F13" si="0">IF(E5="","",(D5/E5))</f>
        <v/>
      </c>
    </row>
    <row r="6" spans="1:22" ht="30" customHeight="1" x14ac:dyDescent="0.2">
      <c r="B6" s="254"/>
      <c r="C6" s="215"/>
      <c r="D6" s="241"/>
      <c r="E6" s="216"/>
      <c r="F6" s="202" t="str">
        <f t="shared" si="0"/>
        <v/>
      </c>
    </row>
    <row r="7" spans="1:22" ht="30" customHeight="1" x14ac:dyDescent="0.2">
      <c r="B7" s="254"/>
      <c r="C7" s="215"/>
      <c r="D7" s="241"/>
      <c r="E7" s="216"/>
      <c r="F7" s="202" t="str">
        <f t="shared" si="0"/>
        <v/>
      </c>
    </row>
    <row r="8" spans="1:22" ht="30" customHeight="1" x14ac:dyDescent="0.2">
      <c r="B8" s="254"/>
      <c r="C8" s="215"/>
      <c r="D8" s="241"/>
      <c r="E8" s="216"/>
      <c r="F8" s="202" t="str">
        <f t="shared" si="0"/>
        <v/>
      </c>
    </row>
    <row r="9" spans="1:22" ht="30" customHeight="1" x14ac:dyDescent="0.2">
      <c r="B9" s="254"/>
      <c r="C9" s="215"/>
      <c r="D9" s="241"/>
      <c r="E9" s="216"/>
      <c r="F9" s="202" t="str">
        <f t="shared" si="0"/>
        <v/>
      </c>
    </row>
    <row r="10" spans="1:22" ht="30" customHeight="1" x14ac:dyDescent="0.2">
      <c r="B10" s="254"/>
      <c r="C10" s="215"/>
      <c r="D10" s="241"/>
      <c r="E10" s="216"/>
      <c r="F10" s="202" t="str">
        <f t="shared" si="0"/>
        <v/>
      </c>
    </row>
    <row r="11" spans="1:22" ht="30" customHeight="1" x14ac:dyDescent="0.2">
      <c r="B11" s="254"/>
      <c r="C11" s="215"/>
      <c r="D11" s="241"/>
      <c r="E11" s="216"/>
      <c r="F11" s="202" t="str">
        <f t="shared" si="0"/>
        <v/>
      </c>
    </row>
    <row r="12" spans="1:22" ht="30" customHeight="1" x14ac:dyDescent="0.2">
      <c r="B12" s="254"/>
      <c r="C12" s="215"/>
      <c r="D12" s="241"/>
      <c r="E12" s="216"/>
      <c r="F12" s="202" t="str">
        <f t="shared" si="0"/>
        <v/>
      </c>
    </row>
    <row r="13" spans="1:22" ht="30" customHeight="1" thickBot="1" x14ac:dyDescent="0.25">
      <c r="B13" s="255"/>
      <c r="C13" s="217"/>
      <c r="D13" s="229"/>
      <c r="E13" s="212"/>
      <c r="F13" s="203" t="str">
        <f t="shared" si="0"/>
        <v/>
      </c>
    </row>
    <row r="14" spans="1:22" ht="18" customHeight="1" thickBot="1" x14ac:dyDescent="0.25"/>
    <row r="15" spans="1:22" ht="30" customHeight="1" thickBot="1" x14ac:dyDescent="0.25">
      <c r="A15" s="39"/>
      <c r="B15" s="39"/>
      <c r="C15" s="39"/>
      <c r="D15" s="39"/>
      <c r="E15" s="65" t="s">
        <v>337</v>
      </c>
      <c r="F15" s="201" t="str">
        <f>IF(F5="","",AVERAGE(F5:F13))</f>
        <v/>
      </c>
    </row>
    <row r="16" spans="1:22" x14ac:dyDescent="0.2">
      <c r="A16" s="39"/>
      <c r="B16" s="39"/>
      <c r="C16" s="39"/>
      <c r="D16" s="39"/>
    </row>
    <row r="17" spans="1:4" x14ac:dyDescent="0.2">
      <c r="A17" s="39"/>
      <c r="B17" s="40" t="s">
        <v>236</v>
      </c>
      <c r="C17" s="39"/>
      <c r="D17" s="39"/>
    </row>
    <row r="18" spans="1:4" x14ac:dyDescent="0.2">
      <c r="A18" s="39"/>
      <c r="B18" s="39"/>
      <c r="C18" s="39"/>
      <c r="D18" s="39"/>
    </row>
    <row r="19" spans="1:4" x14ac:dyDescent="0.2">
      <c r="A19" s="39"/>
      <c r="B19" s="39"/>
      <c r="C19" s="39"/>
      <c r="D19" s="39"/>
    </row>
    <row r="20" spans="1:4" x14ac:dyDescent="0.2">
      <c r="A20" s="39"/>
      <c r="B20" s="39"/>
      <c r="C20" s="39"/>
      <c r="D20" s="39"/>
    </row>
  </sheetData>
  <sheetProtection sheet="1" objects="1" scenarios="1"/>
  <mergeCells count="2">
    <mergeCell ref="B5:B13"/>
    <mergeCell ref="B1:F1"/>
  </mergeCells>
  <hyperlinks>
    <hyperlink ref="B17" location="'Metrics Home Page'!A1" display="Return to Metrics Home Page" xr:uid="{EA9666A6-4579-7943-9320-3A92D0117E10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CF4C2-CDEE-5D45-A06B-E3301FBF913F}">
  <sheetPr codeName="Sheet49"/>
  <dimension ref="B1:Y19"/>
  <sheetViews>
    <sheetView showGridLines="0" workbookViewId="0">
      <selection activeCell="B16" sqref="B16"/>
    </sheetView>
  </sheetViews>
  <sheetFormatPr baseColWidth="10" defaultRowHeight="16" x14ac:dyDescent="0.2"/>
  <cols>
    <col min="1" max="1" width="10.83203125" style="2"/>
    <col min="2" max="2" width="73.83203125" style="2" customWidth="1"/>
    <col min="3" max="3" width="19.5" style="2" customWidth="1"/>
    <col min="4" max="4" width="8" style="2" customWidth="1"/>
    <col min="5" max="5" width="73.83203125" style="2" customWidth="1"/>
    <col min="6" max="6" width="26.33203125" style="2" customWidth="1"/>
    <col min="7" max="7" width="21.33203125" style="2" customWidth="1"/>
    <col min="8" max="8" width="29.6640625" style="2" customWidth="1"/>
    <col min="9" max="16384" width="10.83203125" style="2"/>
  </cols>
  <sheetData>
    <row r="1" spans="2:25" ht="45" customHeight="1" x14ac:dyDescent="0.3">
      <c r="B1" s="251" t="s">
        <v>99</v>
      </c>
      <c r="C1" s="251"/>
      <c r="D1" s="251"/>
      <c r="E1" s="251"/>
      <c r="F1" s="25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3" spans="2:25" ht="18" x14ac:dyDescent="0.2">
      <c r="B3" s="272" t="s">
        <v>201</v>
      </c>
      <c r="C3" s="272"/>
      <c r="E3" s="270" t="s">
        <v>202</v>
      </c>
      <c r="F3" s="270"/>
    </row>
    <row r="4" spans="2:25" ht="17" thickBot="1" x14ac:dyDescent="0.25"/>
    <row r="5" spans="2:25" ht="30" customHeight="1" x14ac:dyDescent="0.2">
      <c r="B5" s="277" t="s">
        <v>338</v>
      </c>
      <c r="C5" s="290"/>
      <c r="D5" s="35"/>
      <c r="E5" s="277" t="s">
        <v>338</v>
      </c>
      <c r="F5" s="290"/>
    </row>
    <row r="6" spans="2:25" ht="30" customHeight="1" x14ac:dyDescent="0.2">
      <c r="B6" s="204" t="s">
        <v>339</v>
      </c>
      <c r="C6" s="156">
        <v>1000</v>
      </c>
      <c r="D6" s="35"/>
      <c r="E6" s="204" t="s">
        <v>339</v>
      </c>
      <c r="F6" s="234"/>
    </row>
    <row r="7" spans="2:25" ht="30" customHeight="1" x14ac:dyDescent="0.2">
      <c r="B7" s="204" t="s">
        <v>340</v>
      </c>
      <c r="C7" s="156">
        <v>1000</v>
      </c>
      <c r="D7" s="35"/>
      <c r="E7" s="204" t="s">
        <v>340</v>
      </c>
      <c r="F7" s="234"/>
    </row>
    <row r="8" spans="2:25" ht="30" customHeight="1" x14ac:dyDescent="0.2">
      <c r="B8" s="204" t="s">
        <v>341</v>
      </c>
      <c r="C8" s="205">
        <v>40</v>
      </c>
      <c r="D8" s="35"/>
      <c r="E8" s="204" t="s">
        <v>341</v>
      </c>
      <c r="F8" s="242"/>
      <c r="G8" s="35"/>
      <c r="H8" s="35"/>
    </row>
    <row r="9" spans="2:25" ht="30" customHeight="1" x14ac:dyDescent="0.2">
      <c r="B9" s="204" t="s">
        <v>342</v>
      </c>
      <c r="C9" s="156">
        <v>30</v>
      </c>
      <c r="D9" s="35"/>
      <c r="E9" s="204" t="s">
        <v>342</v>
      </c>
      <c r="F9" s="234"/>
    </row>
    <row r="10" spans="2:25" ht="30" customHeight="1" x14ac:dyDescent="0.2">
      <c r="B10" s="206" t="s">
        <v>356</v>
      </c>
      <c r="C10" s="156">
        <v>1000</v>
      </c>
      <c r="D10" s="35"/>
      <c r="E10" s="206" t="s">
        <v>351</v>
      </c>
      <c r="F10" s="234"/>
    </row>
    <row r="11" spans="2:25" ht="30" customHeight="1" x14ac:dyDescent="0.2">
      <c r="B11" s="206" t="s">
        <v>343</v>
      </c>
      <c r="C11" s="205">
        <v>12</v>
      </c>
      <c r="D11" s="6"/>
      <c r="E11" s="206" t="s">
        <v>343</v>
      </c>
      <c r="F11" s="242"/>
      <c r="G11" s="33"/>
    </row>
    <row r="12" spans="2:25" ht="30" customHeight="1" thickBot="1" x14ac:dyDescent="0.25">
      <c r="B12" s="207" t="s">
        <v>344</v>
      </c>
      <c r="C12" s="208">
        <v>34000</v>
      </c>
      <c r="D12" s="35"/>
      <c r="E12" s="207" t="s">
        <v>344</v>
      </c>
      <c r="F12" s="243"/>
    </row>
    <row r="13" spans="2:25" ht="30" customHeight="1" thickBot="1" x14ac:dyDescent="0.25">
      <c r="B13" s="209"/>
      <c r="C13" s="69"/>
      <c r="E13" s="209"/>
      <c r="F13" s="69"/>
    </row>
    <row r="14" spans="2:25" ht="30" customHeight="1" thickBot="1" x14ac:dyDescent="0.25">
      <c r="B14" s="210" t="s">
        <v>338</v>
      </c>
      <c r="C14" s="211">
        <f>IF(C12="","",(C6+C7+(C8*C9)+C10+((C11/(12*50*C12)))))</f>
        <v>4200.0000005882357</v>
      </c>
      <c r="D14" s="36"/>
      <c r="E14" s="210" t="s">
        <v>338</v>
      </c>
      <c r="F14" s="211" t="str">
        <f>IF(F12="","",(F6+F7+(F8*F9)+F10+((F11/(12*50*F12)))))</f>
        <v/>
      </c>
    </row>
    <row r="16" spans="2:25" x14ac:dyDescent="0.2">
      <c r="B16" s="40" t="s">
        <v>236</v>
      </c>
    </row>
    <row r="17" spans="2:2" x14ac:dyDescent="0.2">
      <c r="B17" s="39"/>
    </row>
    <row r="18" spans="2:2" x14ac:dyDescent="0.2">
      <c r="B18" s="39"/>
    </row>
    <row r="19" spans="2:2" x14ac:dyDescent="0.2">
      <c r="B19" s="39"/>
    </row>
  </sheetData>
  <sheetProtection sheet="1" objects="1" scenarios="1"/>
  <mergeCells count="5">
    <mergeCell ref="B5:C5"/>
    <mergeCell ref="B3:C3"/>
    <mergeCell ref="E3:F3"/>
    <mergeCell ref="E5:F5"/>
    <mergeCell ref="B1:F1"/>
  </mergeCells>
  <hyperlinks>
    <hyperlink ref="B16" location="'Metrics Home Page'!A1" display="Return to Metrics Home Page" xr:uid="{03C855C3-2856-1646-9A36-B13865D72F1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Metrics home page</vt:lpstr>
      <vt:lpstr>1. Revenue per employee</vt:lpstr>
      <vt:lpstr>2. Revenue per FTE</vt:lpstr>
      <vt:lpstr>3. Profit per employee</vt:lpstr>
      <vt:lpstr>4. Profit per FTE</vt:lpstr>
      <vt:lpstr>5. Overtime per employee</vt:lpstr>
      <vt:lpstr>6. Labor cost per employee</vt:lpstr>
      <vt:lpstr>7. Labor cost per FTE</vt:lpstr>
      <vt:lpstr>8. Labor cost % of revenue</vt:lpstr>
      <vt:lpstr>9. Labor cost % of tot expenses</vt:lpstr>
      <vt:lpstr>10. Absence rate</vt:lpstr>
      <vt:lpstr>11. Absence rate per manager</vt:lpstr>
      <vt:lpstr>12. Overtime expense per period</vt:lpstr>
      <vt:lpstr>13. T&amp;D expenses per employee</vt:lpstr>
      <vt:lpstr>14. Voluntary turnover rate</vt:lpstr>
      <vt:lpstr>15. Involuntary turnover rate</vt:lpstr>
      <vt:lpstr>16. Turnover rate of talent</vt:lpstr>
      <vt:lpstr>17. Turnover rate</vt:lpstr>
      <vt:lpstr>18. Turnover rate per manager</vt:lpstr>
      <vt:lpstr>19. Cost of absenteeism</vt:lpstr>
      <vt:lpstr>20. Cost of turnover</vt:lpstr>
      <vt:lpstr>21. HR to employee ratio</vt:lpstr>
      <vt:lpstr>22. HR cost per FTE</vt:lpstr>
      <vt:lpstr>23. Promotion rate</vt:lpstr>
      <vt:lpstr>24. Average age</vt:lpstr>
      <vt:lpstr>25. Average length of service</vt:lpstr>
      <vt:lpstr>26. Retirement rate</vt:lpstr>
      <vt:lpstr>27. Engagement rate</vt:lpstr>
      <vt:lpstr>28. eNPS</vt:lpstr>
      <vt:lpstr>29. Salary hike since last year</vt:lpstr>
      <vt:lpstr>30. Time to fill</vt:lpstr>
      <vt:lpstr>31. Time to hire</vt:lpstr>
      <vt:lpstr>32. Cost per hire</vt:lpstr>
      <vt:lpstr>33. First-year resignation rate</vt:lpstr>
      <vt:lpstr>34. First-year turnover rate</vt:lpstr>
      <vt:lpstr>35. First-month turnover rate</vt:lpstr>
      <vt:lpstr>36. Hiring manager satisfaction</vt:lpstr>
      <vt:lpstr>37. Candidate job satisfaction</vt:lpstr>
      <vt:lpstr>38. Applicants per opening</vt:lpstr>
      <vt:lpstr>39. Selection ratio</vt:lpstr>
      <vt:lpstr>40. Offer acceptance rate</vt:lpstr>
      <vt:lpstr>41. Vacancy rate</vt:lpstr>
      <vt:lpstr>42. Application completion rate</vt:lpstr>
      <vt:lpstr>43. Yield ratio</vt:lpstr>
      <vt:lpstr>44. SC effectiveness</vt:lpstr>
      <vt:lpstr>45. SC cost</vt:lpstr>
      <vt:lpstr>46. Cost of getting to OPL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daiana.vaquero.vega@aihr.com</dc:creator>
  <cp:lastModifiedBy>Nando Steenhuis</cp:lastModifiedBy>
  <dcterms:created xsi:type="dcterms:W3CDTF">2022-08-23T08:42:21Z</dcterms:created>
  <dcterms:modified xsi:type="dcterms:W3CDTF">2022-10-19T12:49:52Z</dcterms:modified>
</cp:coreProperties>
</file>